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135" windowWidth="28035" windowHeight="12300"/>
  </bookViews>
  <sheets>
    <sheet name="FUZ-XIA" sheetId="2" r:id="rId1"/>
    <sheet name="2021-OCT" sheetId="1" r:id="rId2"/>
  </sheets>
  <definedNames>
    <definedName name="_xlnm.Print_Area" localSheetId="1">'2021-OCT'!$A$1:$P$365</definedName>
  </definedNames>
  <calcPr calcId="145621"/>
</workbook>
</file>

<file path=xl/calcChain.xml><?xml version="1.0" encoding="utf-8"?>
<calcChain xmlns="http://schemas.openxmlformats.org/spreadsheetml/2006/main">
  <c r="E7" i="2" l="1"/>
  <c r="E9" i="2" s="1"/>
  <c r="E11" i="2" s="1"/>
  <c r="E6" i="2"/>
  <c r="E8" i="2" s="1"/>
  <c r="E10" i="2" s="1"/>
  <c r="I361" i="1"/>
  <c r="H361" i="1"/>
  <c r="F361" i="1"/>
  <c r="E361" i="1"/>
  <c r="D361" i="1"/>
  <c r="I360" i="1"/>
  <c r="H360" i="1"/>
  <c r="F360" i="1"/>
  <c r="E360" i="1"/>
  <c r="D360" i="1"/>
  <c r="I359" i="1"/>
  <c r="H359" i="1"/>
  <c r="F359" i="1"/>
  <c r="E359" i="1"/>
  <c r="D359" i="1"/>
  <c r="I358" i="1"/>
  <c r="H358" i="1"/>
  <c r="F358" i="1"/>
  <c r="E358" i="1"/>
  <c r="D358" i="1"/>
  <c r="I357" i="1"/>
  <c r="H357" i="1"/>
  <c r="F357" i="1"/>
  <c r="E357" i="1"/>
  <c r="D357" i="1"/>
  <c r="I356" i="1"/>
  <c r="H356" i="1"/>
  <c r="F356" i="1"/>
  <c r="E356" i="1"/>
  <c r="D356" i="1"/>
  <c r="I355" i="1"/>
  <c r="H355" i="1"/>
  <c r="F355" i="1"/>
  <c r="E355" i="1"/>
  <c r="D355" i="1"/>
  <c r="I354" i="1"/>
  <c r="H354" i="1"/>
  <c r="F354" i="1"/>
  <c r="E354" i="1"/>
  <c r="D354" i="1"/>
  <c r="I353" i="1"/>
  <c r="H353" i="1"/>
  <c r="F353" i="1"/>
  <c r="E353" i="1"/>
  <c r="D353" i="1"/>
  <c r="I352" i="1"/>
  <c r="H352" i="1"/>
  <c r="F352" i="1"/>
  <c r="E352" i="1"/>
  <c r="D352" i="1"/>
  <c r="I338" i="1"/>
  <c r="I339" i="1" s="1"/>
  <c r="I340" i="1" s="1"/>
  <c r="G338" i="1"/>
  <c r="D338" i="1" s="1"/>
  <c r="F338" i="1"/>
  <c r="J337" i="1"/>
  <c r="I337" i="1"/>
  <c r="G337" i="1"/>
  <c r="F337" i="1"/>
  <c r="E337" i="1"/>
  <c r="D337" i="1"/>
  <c r="J336" i="1"/>
  <c r="I336" i="1"/>
  <c r="F336" i="1"/>
  <c r="E336" i="1"/>
  <c r="D336" i="1"/>
  <c r="I325" i="1"/>
  <c r="J325" i="1" s="1"/>
  <c r="H325" i="1"/>
  <c r="F325" i="1"/>
  <c r="E325" i="1"/>
  <c r="D325" i="1"/>
  <c r="D110" i="1" s="1"/>
  <c r="J324" i="1"/>
  <c r="I324" i="1"/>
  <c r="H324" i="1"/>
  <c r="F324" i="1"/>
  <c r="E324" i="1"/>
  <c r="E109" i="1" s="1"/>
  <c r="D324" i="1"/>
  <c r="I323" i="1"/>
  <c r="J323" i="1" s="1"/>
  <c r="H323" i="1"/>
  <c r="F323" i="1"/>
  <c r="E323" i="1"/>
  <c r="E123" i="1" s="1"/>
  <c r="D323" i="1"/>
  <c r="D123" i="1" s="1"/>
  <c r="J322" i="1"/>
  <c r="I322" i="1"/>
  <c r="H322" i="1"/>
  <c r="F322" i="1"/>
  <c r="F107" i="1" s="1"/>
  <c r="E322" i="1"/>
  <c r="D322" i="1"/>
  <c r="I321" i="1"/>
  <c r="J321" i="1" s="1"/>
  <c r="H321" i="1"/>
  <c r="F321" i="1"/>
  <c r="E321" i="1"/>
  <c r="D321" i="1"/>
  <c r="D106" i="1" s="1"/>
  <c r="I308" i="1"/>
  <c r="G308" i="1"/>
  <c r="G309" i="1" s="1"/>
  <c r="D308" i="1"/>
  <c r="K307" i="1"/>
  <c r="J307" i="1"/>
  <c r="I307" i="1"/>
  <c r="H307" i="1"/>
  <c r="F307" i="1"/>
  <c r="E307" i="1"/>
  <c r="D307" i="1"/>
  <c r="G298" i="1"/>
  <c r="F298" i="1"/>
  <c r="E298" i="1"/>
  <c r="D298" i="1"/>
  <c r="F297" i="1"/>
  <c r="E297" i="1"/>
  <c r="D297" i="1"/>
  <c r="F296" i="1"/>
  <c r="E296" i="1"/>
  <c r="D296" i="1"/>
  <c r="H295" i="1"/>
  <c r="H296" i="1" s="1"/>
  <c r="H297" i="1" s="1"/>
  <c r="H298" i="1" s="1"/>
  <c r="F295" i="1"/>
  <c r="E295" i="1"/>
  <c r="D295" i="1"/>
  <c r="I294" i="1"/>
  <c r="I295" i="1" s="1"/>
  <c r="I296" i="1" s="1"/>
  <c r="I297" i="1" s="1"/>
  <c r="I298" i="1" s="1"/>
  <c r="H294" i="1"/>
  <c r="F294" i="1"/>
  <c r="E294" i="1"/>
  <c r="D294" i="1"/>
  <c r="K284" i="1"/>
  <c r="G284" i="1"/>
  <c r="D284" i="1"/>
  <c r="K283" i="1"/>
  <c r="J283" i="1"/>
  <c r="G283" i="1"/>
  <c r="F283" i="1"/>
  <c r="E283" i="1"/>
  <c r="K282" i="1"/>
  <c r="J282" i="1"/>
  <c r="I282" i="1"/>
  <c r="G282" i="1"/>
  <c r="F282" i="1"/>
  <c r="E282" i="1"/>
  <c r="D282" i="1"/>
  <c r="K281" i="1"/>
  <c r="J281" i="1"/>
  <c r="I281" i="1"/>
  <c r="F281" i="1"/>
  <c r="E281" i="1"/>
  <c r="D281" i="1"/>
  <c r="G270" i="1"/>
  <c r="G271" i="1" s="1"/>
  <c r="J269" i="1"/>
  <c r="G269" i="1"/>
  <c r="D269" i="1"/>
  <c r="E269" i="1" s="1"/>
  <c r="K268" i="1"/>
  <c r="J268" i="1"/>
  <c r="I268" i="1"/>
  <c r="H268" i="1"/>
  <c r="F268" i="1"/>
  <c r="E268" i="1"/>
  <c r="D268" i="1"/>
  <c r="J232" i="1"/>
  <c r="G232" i="1"/>
  <c r="E232" i="1"/>
  <c r="E233" i="1" s="1"/>
  <c r="E234" i="1" s="1"/>
  <c r="E235" i="1" s="1"/>
  <c r="J231" i="1"/>
  <c r="I231" i="1"/>
  <c r="H231" i="1"/>
  <c r="G231" i="1"/>
  <c r="F231" i="1"/>
  <c r="E231" i="1"/>
  <c r="J230" i="1"/>
  <c r="I230" i="1"/>
  <c r="H230" i="1"/>
  <c r="F230" i="1"/>
  <c r="E230" i="1"/>
  <c r="D230" i="1"/>
  <c r="D231" i="1" s="1"/>
  <c r="D232" i="1" s="1"/>
  <c r="D233" i="1" s="1"/>
  <c r="D234" i="1" s="1"/>
  <c r="D235" i="1" s="1"/>
  <c r="G217" i="1"/>
  <c r="D217" i="1"/>
  <c r="G216" i="1"/>
  <c r="D216" i="1"/>
  <c r="I215" i="1"/>
  <c r="F215" i="1"/>
  <c r="E215" i="1"/>
  <c r="D215" i="1"/>
  <c r="G201" i="1"/>
  <c r="E201" i="1" s="1"/>
  <c r="J200" i="1"/>
  <c r="I200" i="1"/>
  <c r="H200" i="1"/>
  <c r="G200" i="1"/>
  <c r="F200" i="1"/>
  <c r="E200" i="1"/>
  <c r="D200" i="1"/>
  <c r="J199" i="1"/>
  <c r="I199" i="1"/>
  <c r="H199" i="1"/>
  <c r="F199" i="1"/>
  <c r="E199" i="1"/>
  <c r="D199" i="1"/>
  <c r="J185" i="1"/>
  <c r="J184" i="1"/>
  <c r="J183" i="1"/>
  <c r="J182" i="1"/>
  <c r="J181" i="1"/>
  <c r="J166" i="1"/>
  <c r="G166" i="1"/>
  <c r="D166" i="1"/>
  <c r="F166" i="1" s="1"/>
  <c r="I165" i="1"/>
  <c r="G165" i="1"/>
  <c r="J165" i="1" s="1"/>
  <c r="J164" i="1"/>
  <c r="I164" i="1"/>
  <c r="H164" i="1"/>
  <c r="G164" i="1"/>
  <c r="E164" i="1"/>
  <c r="D164" i="1"/>
  <c r="F164" i="1" s="1"/>
  <c r="J163" i="1"/>
  <c r="I163" i="1"/>
  <c r="H163" i="1"/>
  <c r="F163" i="1"/>
  <c r="E163" i="1"/>
  <c r="D163" i="1"/>
  <c r="G149" i="1"/>
  <c r="D149" i="1" s="1"/>
  <c r="I148" i="1"/>
  <c r="H148" i="1"/>
  <c r="F148" i="1"/>
  <c r="E148" i="1"/>
  <c r="D148" i="1"/>
  <c r="I138" i="1"/>
  <c r="L137" i="1"/>
  <c r="J137" i="1"/>
  <c r="I137" i="1"/>
  <c r="N136" i="1"/>
  <c r="L136" i="1"/>
  <c r="J136" i="1"/>
  <c r="K136" i="1" s="1"/>
  <c r="N135" i="1"/>
  <c r="K135" i="1"/>
  <c r="J135" i="1"/>
  <c r="L135" i="1" s="1"/>
  <c r="J125" i="1"/>
  <c r="K125" i="1" s="1"/>
  <c r="L125" i="1" s="1"/>
  <c r="M125" i="1" s="1"/>
  <c r="I125" i="1"/>
  <c r="G125" i="1"/>
  <c r="F125" i="1"/>
  <c r="E125" i="1"/>
  <c r="C125" i="1"/>
  <c r="A125" i="1"/>
  <c r="J124" i="1"/>
  <c r="K124" i="1" s="1"/>
  <c r="L124" i="1" s="1"/>
  <c r="M124" i="1" s="1"/>
  <c r="G124" i="1"/>
  <c r="I124" i="1" s="1"/>
  <c r="E124" i="1"/>
  <c r="D124" i="1"/>
  <c r="C124" i="1"/>
  <c r="A124" i="1"/>
  <c r="L123" i="1"/>
  <c r="M123" i="1" s="1"/>
  <c r="I123" i="1"/>
  <c r="J123" i="1" s="1"/>
  <c r="K123" i="1" s="1"/>
  <c r="G123" i="1"/>
  <c r="F123" i="1"/>
  <c r="C123" i="1"/>
  <c r="A123" i="1"/>
  <c r="L122" i="1"/>
  <c r="M122" i="1" s="1"/>
  <c r="J122" i="1"/>
  <c r="K122" i="1" s="1"/>
  <c r="G122" i="1"/>
  <c r="I122" i="1" s="1"/>
  <c r="E122" i="1"/>
  <c r="D122" i="1"/>
  <c r="C122" i="1"/>
  <c r="A122" i="1"/>
  <c r="K121" i="1"/>
  <c r="L121" i="1" s="1"/>
  <c r="M121" i="1" s="1"/>
  <c r="I121" i="1"/>
  <c r="J121" i="1" s="1"/>
  <c r="G121" i="1"/>
  <c r="F121" i="1"/>
  <c r="E121" i="1"/>
  <c r="D121" i="1"/>
  <c r="C121" i="1"/>
  <c r="A121" i="1"/>
  <c r="J110" i="1"/>
  <c r="G110" i="1"/>
  <c r="I110" i="1" s="1"/>
  <c r="K110" i="1" s="1"/>
  <c r="F110" i="1"/>
  <c r="E110" i="1"/>
  <c r="C110" i="1"/>
  <c r="A110" i="1"/>
  <c r="K109" i="1"/>
  <c r="G109" i="1"/>
  <c r="I109" i="1" s="1"/>
  <c r="J109" i="1" s="1"/>
  <c r="D109" i="1"/>
  <c r="C109" i="1"/>
  <c r="A109" i="1"/>
  <c r="I108" i="1"/>
  <c r="G108" i="1"/>
  <c r="F108" i="1"/>
  <c r="E108" i="1"/>
  <c r="C108" i="1"/>
  <c r="A108" i="1"/>
  <c r="K107" i="1"/>
  <c r="J107" i="1"/>
  <c r="I107" i="1"/>
  <c r="G107" i="1"/>
  <c r="E107" i="1"/>
  <c r="D107" i="1"/>
  <c r="C107" i="1"/>
  <c r="A107" i="1"/>
  <c r="K106" i="1"/>
  <c r="G106" i="1"/>
  <c r="I106" i="1" s="1"/>
  <c r="J106" i="1" s="1"/>
  <c r="F106" i="1"/>
  <c r="E106" i="1"/>
  <c r="C106" i="1"/>
  <c r="A106" i="1"/>
  <c r="I97" i="1"/>
  <c r="G97" i="1"/>
  <c r="E97" i="1"/>
  <c r="D97" i="1"/>
  <c r="F97" i="1" s="1"/>
  <c r="C97" i="1"/>
  <c r="A97" i="1"/>
  <c r="I96" i="1"/>
  <c r="G96" i="1"/>
  <c r="D96" i="1" s="1"/>
  <c r="F96" i="1" s="1"/>
  <c r="E96" i="1"/>
  <c r="C96" i="1"/>
  <c r="A96" i="1"/>
  <c r="I95" i="1"/>
  <c r="G95" i="1"/>
  <c r="E95" i="1" s="1"/>
  <c r="F95" i="1"/>
  <c r="D95" i="1"/>
  <c r="C95" i="1"/>
  <c r="A95" i="1"/>
  <c r="I94" i="1"/>
  <c r="G94" i="1"/>
  <c r="F94" i="1"/>
  <c r="E94" i="1"/>
  <c r="D94" i="1"/>
  <c r="C94" i="1"/>
  <c r="A94" i="1"/>
  <c r="G93" i="1"/>
  <c r="C93" i="1"/>
  <c r="A93" i="1"/>
  <c r="F84" i="1"/>
  <c r="E84" i="1"/>
  <c r="D84" i="1"/>
  <c r="H83" i="1"/>
  <c r="I83" i="1" s="1"/>
  <c r="I84" i="1" s="1"/>
  <c r="F83" i="1"/>
  <c r="E83" i="1"/>
  <c r="D83" i="1"/>
  <c r="G81" i="1"/>
  <c r="E81" i="1"/>
  <c r="H80" i="1"/>
  <c r="I80" i="1" s="1"/>
  <c r="J80" i="1" s="1"/>
  <c r="F80" i="1"/>
  <c r="E80" i="1"/>
  <c r="D80" i="1"/>
  <c r="J71" i="1"/>
  <c r="I71" i="1"/>
  <c r="H71" i="1"/>
  <c r="F71" i="1"/>
  <c r="E71" i="1"/>
  <c r="D71" i="1"/>
  <c r="J70" i="1"/>
  <c r="I70" i="1"/>
  <c r="H70" i="1"/>
  <c r="F70" i="1"/>
  <c r="E70" i="1"/>
  <c r="D70" i="1"/>
  <c r="J69" i="1"/>
  <c r="I69" i="1"/>
  <c r="H69" i="1"/>
  <c r="F69" i="1"/>
  <c r="E69" i="1"/>
  <c r="D69" i="1"/>
  <c r="J68" i="1"/>
  <c r="I68" i="1"/>
  <c r="H68" i="1"/>
  <c r="F68" i="1"/>
  <c r="E68" i="1"/>
  <c r="D68" i="1"/>
  <c r="J59" i="1"/>
  <c r="H59" i="1"/>
  <c r="I59" i="1" s="1"/>
  <c r="F59" i="1"/>
  <c r="E59" i="1"/>
  <c r="D59" i="1"/>
  <c r="H58" i="1"/>
  <c r="I58" i="1" s="1"/>
  <c r="J58" i="1" s="1"/>
  <c r="F58" i="1"/>
  <c r="E58" i="1"/>
  <c r="D58" i="1"/>
  <c r="J57" i="1"/>
  <c r="H57" i="1"/>
  <c r="I57" i="1" s="1"/>
  <c r="F57" i="1"/>
  <c r="E57" i="1"/>
  <c r="D57" i="1"/>
  <c r="G55" i="1"/>
  <c r="E55" i="1" s="1"/>
  <c r="J54" i="1"/>
  <c r="H54" i="1"/>
  <c r="I54" i="1" s="1"/>
  <c r="F54" i="1"/>
  <c r="E54" i="1"/>
  <c r="D54" i="1"/>
  <c r="G43" i="1"/>
  <c r="E43" i="1"/>
  <c r="H42" i="1"/>
  <c r="G42" i="1"/>
  <c r="E42" i="1" s="1"/>
  <c r="F42" i="1"/>
  <c r="H41" i="1"/>
  <c r="F41" i="1"/>
  <c r="E41" i="1"/>
  <c r="K31" i="1"/>
  <c r="I31" i="1"/>
  <c r="G31" i="1"/>
  <c r="J31" i="1" s="1"/>
  <c r="L31" i="1" s="1"/>
  <c r="F31" i="1"/>
  <c r="D31" i="1"/>
  <c r="A31" i="1"/>
  <c r="J30" i="1"/>
  <c r="L30" i="1" s="1"/>
  <c r="G30" i="1"/>
  <c r="E30" i="1"/>
  <c r="A30" i="1"/>
  <c r="K29" i="1"/>
  <c r="J29" i="1"/>
  <c r="L29" i="1" s="1"/>
  <c r="I29" i="1"/>
  <c r="G29" i="1"/>
  <c r="F29" i="1"/>
  <c r="E29" i="1"/>
  <c r="D29" i="1"/>
  <c r="A29" i="1"/>
  <c r="G28" i="1"/>
  <c r="A28" i="1"/>
  <c r="K27" i="1"/>
  <c r="I27" i="1"/>
  <c r="G27" i="1"/>
  <c r="J27" i="1" s="1"/>
  <c r="L27" i="1" s="1"/>
  <c r="F27" i="1"/>
  <c r="D27" i="1"/>
  <c r="A27" i="1"/>
  <c r="K26" i="1"/>
  <c r="J26" i="1"/>
  <c r="L26" i="1" s="1"/>
  <c r="I26" i="1"/>
  <c r="F26" i="1"/>
  <c r="E26" i="1"/>
  <c r="D26" i="1"/>
  <c r="C26" i="1"/>
  <c r="A26" i="1"/>
  <c r="H11" i="1"/>
  <c r="I11" i="1" s="1"/>
  <c r="F11" i="1"/>
  <c r="E11" i="1"/>
  <c r="D11" i="1"/>
  <c r="I10" i="1"/>
  <c r="H10" i="1"/>
  <c r="F10" i="1"/>
  <c r="E10" i="1"/>
  <c r="D10" i="1"/>
  <c r="H9" i="1"/>
  <c r="I9" i="1" s="1"/>
  <c r="F9" i="1"/>
  <c r="E9" i="1"/>
  <c r="D9" i="1"/>
  <c r="I8" i="1"/>
  <c r="H8" i="1"/>
  <c r="F8" i="1"/>
  <c r="E8" i="1"/>
  <c r="D8" i="1"/>
  <c r="H7" i="1"/>
  <c r="I7" i="1" s="1"/>
  <c r="F7" i="1"/>
  <c r="E7" i="1"/>
  <c r="D7" i="1"/>
  <c r="I6" i="1"/>
  <c r="H6" i="1"/>
  <c r="F6" i="1"/>
  <c r="E6" i="1"/>
  <c r="D6" i="1"/>
  <c r="I271" i="1" l="1"/>
  <c r="H271" i="1"/>
  <c r="K271" i="1"/>
  <c r="F271" i="1"/>
  <c r="J271" i="1"/>
  <c r="G272" i="1"/>
  <c r="D271" i="1"/>
  <c r="E271" i="1" s="1"/>
  <c r="J309" i="1"/>
  <c r="F309" i="1"/>
  <c r="K309" i="1"/>
  <c r="E309" i="1"/>
  <c r="G310" i="1"/>
  <c r="I309" i="1"/>
  <c r="D309" i="1"/>
  <c r="H309" i="1"/>
  <c r="I93" i="1"/>
  <c r="D93" i="1"/>
  <c r="F93" i="1" s="1"/>
  <c r="H81" i="1"/>
  <c r="I81" i="1" s="1"/>
  <c r="J81" i="1" s="1"/>
  <c r="D81" i="1"/>
  <c r="G82" i="1"/>
  <c r="F81" i="1"/>
  <c r="D108" i="1"/>
  <c r="K108" i="1"/>
  <c r="J108" i="1"/>
  <c r="F122" i="1"/>
  <c r="M137" i="1"/>
  <c r="K137" i="1"/>
  <c r="N137" i="1" s="1"/>
  <c r="E217" i="1"/>
  <c r="I217" i="1"/>
  <c r="F217" i="1"/>
  <c r="H232" i="1"/>
  <c r="G233" i="1"/>
  <c r="I232" i="1"/>
  <c r="F232" i="1"/>
  <c r="D270" i="1"/>
  <c r="E270" i="1" s="1"/>
  <c r="J284" i="1"/>
  <c r="E284" i="1"/>
  <c r="F284" i="1"/>
  <c r="G285" i="1"/>
  <c r="I284" i="1"/>
  <c r="F28" i="1"/>
  <c r="D28" i="1"/>
  <c r="G56" i="1"/>
  <c r="F55" i="1"/>
  <c r="H55" i="1"/>
  <c r="I55" i="1" s="1"/>
  <c r="J55" i="1" s="1"/>
  <c r="D55" i="1"/>
  <c r="G150" i="1"/>
  <c r="I149" i="1"/>
  <c r="E149" i="1"/>
  <c r="F149" i="1"/>
  <c r="H149" i="1"/>
  <c r="H201" i="1"/>
  <c r="D201" i="1"/>
  <c r="F201" i="1"/>
  <c r="G202" i="1"/>
  <c r="I201" i="1"/>
  <c r="I270" i="1"/>
  <c r="K270" i="1"/>
  <c r="F270" i="1"/>
  <c r="H270" i="1"/>
  <c r="E28" i="1"/>
  <c r="I30" i="1"/>
  <c r="D30" i="1"/>
  <c r="K30" i="1"/>
  <c r="F30" i="1"/>
  <c r="G44" i="1"/>
  <c r="H43" i="1"/>
  <c r="D43" i="1"/>
  <c r="D44" i="1" s="1"/>
  <c r="F43" i="1"/>
  <c r="J83" i="1"/>
  <c r="J84" i="1" s="1"/>
  <c r="E93" i="1"/>
  <c r="I139" i="1"/>
  <c r="J139" i="1" s="1"/>
  <c r="J138" i="1"/>
  <c r="I166" i="1"/>
  <c r="E166" i="1"/>
  <c r="G167" i="1"/>
  <c r="H166" i="1"/>
  <c r="J201" i="1"/>
  <c r="F216" i="1"/>
  <c r="I216" i="1"/>
  <c r="E216" i="1"/>
  <c r="G218" i="1"/>
  <c r="I269" i="1"/>
  <c r="H269" i="1"/>
  <c r="K269" i="1"/>
  <c r="F269" i="1"/>
  <c r="J270" i="1"/>
  <c r="J308" i="1"/>
  <c r="F308" i="1"/>
  <c r="H308" i="1"/>
  <c r="K308" i="1"/>
  <c r="E308" i="1"/>
  <c r="F124" i="1"/>
  <c r="F109" i="1"/>
  <c r="E27" i="1"/>
  <c r="E31" i="1"/>
  <c r="M135" i="1"/>
  <c r="M136" i="1"/>
  <c r="E165" i="1"/>
  <c r="D125" i="1"/>
  <c r="H165" i="1"/>
  <c r="D165" i="1"/>
  <c r="F165" i="1" s="1"/>
  <c r="I283" i="1"/>
  <c r="D283" i="1"/>
  <c r="G339" i="1"/>
  <c r="J338" i="1"/>
  <c r="E338" i="1"/>
  <c r="G168" i="1" l="1"/>
  <c r="J167" i="1"/>
  <c r="I167" i="1"/>
  <c r="D167" i="1"/>
  <c r="F167" i="1" s="1"/>
  <c r="H167" i="1"/>
  <c r="E167" i="1"/>
  <c r="M139" i="1"/>
  <c r="L139" i="1"/>
  <c r="K139" i="1"/>
  <c r="N139" i="1" s="1"/>
  <c r="F233" i="1"/>
  <c r="G234" i="1"/>
  <c r="H233" i="1"/>
  <c r="I233" i="1" s="1"/>
  <c r="J233" i="1" s="1"/>
  <c r="E82" i="1"/>
  <c r="D82" i="1"/>
  <c r="H82" i="1"/>
  <c r="F82" i="1"/>
  <c r="J310" i="1"/>
  <c r="F310" i="1"/>
  <c r="H310" i="1"/>
  <c r="K310" i="1"/>
  <c r="E310" i="1"/>
  <c r="I310" i="1"/>
  <c r="D310" i="1"/>
  <c r="G311" i="1"/>
  <c r="I202" i="1"/>
  <c r="E202" i="1"/>
  <c r="J202" i="1"/>
  <c r="D202" i="1"/>
  <c r="H202" i="1"/>
  <c r="F202" i="1"/>
  <c r="E150" i="1"/>
  <c r="G151" i="1"/>
  <c r="H150" i="1"/>
  <c r="D150" i="1"/>
  <c r="I150" i="1"/>
  <c r="F150" i="1"/>
  <c r="E56" i="1"/>
  <c r="H56" i="1"/>
  <c r="I56" i="1" s="1"/>
  <c r="J56" i="1" s="1"/>
  <c r="F56" i="1"/>
  <c r="D56" i="1"/>
  <c r="K285" i="1"/>
  <c r="F285" i="1"/>
  <c r="J285" i="1"/>
  <c r="D285" i="1"/>
  <c r="E285" i="1"/>
  <c r="I285" i="1"/>
  <c r="G219" i="1"/>
  <c r="I218" i="1"/>
  <c r="D218" i="1"/>
  <c r="F218" i="1"/>
  <c r="E218" i="1"/>
  <c r="G45" i="1"/>
  <c r="H45" i="1" s="1"/>
  <c r="E44" i="1"/>
  <c r="H44" i="1"/>
  <c r="F44" i="1"/>
  <c r="I272" i="1"/>
  <c r="K272" i="1"/>
  <c r="F272" i="1"/>
  <c r="H272" i="1"/>
  <c r="D272" i="1"/>
  <c r="E272" i="1" s="1"/>
  <c r="J272" i="1"/>
  <c r="F339" i="1"/>
  <c r="E339" i="1"/>
  <c r="J339" i="1"/>
  <c r="D339" i="1"/>
  <c r="G340" i="1"/>
  <c r="K138" i="1"/>
  <c r="N138" i="1" s="1"/>
  <c r="M138" i="1"/>
  <c r="L138" i="1"/>
  <c r="G152" i="1" l="1"/>
  <c r="I151" i="1"/>
  <c r="E151" i="1"/>
  <c r="D151" i="1"/>
  <c r="H151" i="1"/>
  <c r="F151" i="1"/>
  <c r="J311" i="1"/>
  <c r="F311" i="1"/>
  <c r="K311" i="1"/>
  <c r="E311" i="1"/>
  <c r="I311" i="1"/>
  <c r="D311" i="1"/>
  <c r="H311" i="1"/>
  <c r="D219" i="1"/>
  <c r="G220" i="1"/>
  <c r="F219" i="1"/>
  <c r="I219" i="1"/>
  <c r="E219" i="1"/>
  <c r="I82" i="1"/>
  <c r="J82" i="1" s="1"/>
  <c r="H84" i="1"/>
  <c r="G235" i="1"/>
  <c r="F234" i="1"/>
  <c r="H234" i="1"/>
  <c r="I234" i="1" s="1"/>
  <c r="J234" i="1" s="1"/>
  <c r="J340" i="1"/>
  <c r="E340" i="1"/>
  <c r="F340" i="1"/>
  <c r="D340" i="1"/>
  <c r="H168" i="1"/>
  <c r="J168" i="1"/>
  <c r="E168" i="1"/>
  <c r="G169" i="1"/>
  <c r="D168" i="1"/>
  <c r="F168" i="1" s="1"/>
  <c r="I168" i="1"/>
  <c r="H169" i="1" l="1"/>
  <c r="D169" i="1"/>
  <c r="F169" i="1" s="1"/>
  <c r="G170" i="1"/>
  <c r="I169" i="1"/>
  <c r="E169" i="1"/>
  <c r="J169" i="1"/>
  <c r="F220" i="1"/>
  <c r="D220" i="1"/>
  <c r="I220" i="1"/>
  <c r="E220" i="1"/>
  <c r="F235" i="1"/>
  <c r="H235" i="1"/>
  <c r="I235" i="1" s="1"/>
  <c r="J235" i="1" s="1"/>
  <c r="I152" i="1"/>
  <c r="D152" i="1"/>
  <c r="F152" i="1"/>
  <c r="H152" i="1"/>
  <c r="E152" i="1"/>
  <c r="I170" i="1" l="1"/>
  <c r="E170" i="1"/>
  <c r="J170" i="1"/>
  <c r="D170" i="1"/>
  <c r="F170" i="1" s="1"/>
  <c r="H170" i="1"/>
</calcChain>
</file>

<file path=xl/sharedStrings.xml><?xml version="1.0" encoding="utf-8"?>
<sst xmlns="http://schemas.openxmlformats.org/spreadsheetml/2006/main" count="920" uniqueCount="555">
  <si>
    <t xml:space="preserve"> ZP9</t>
  </si>
  <si>
    <t>加拿大&amp;美东(DIRECT SERVICE)</t>
  </si>
  <si>
    <t>船舶代理:外代; 挂靠码头:国际货柜</t>
  </si>
  <si>
    <t xml:space="preserve">ACI 申报截止时间： 每周五 15:00 ； 海关截报关时间： 每周六 12:00 ; 码头截放行时间： 每周天 12: 00 </t>
  </si>
  <si>
    <t>VSL/VOY</t>
  </si>
  <si>
    <t>LLOYD CODE</t>
  </si>
  <si>
    <t>VSL CODE</t>
  </si>
  <si>
    <t>进场/VGM/申报/海关</t>
  </si>
  <si>
    <t>截放行</t>
    <phoneticPr fontId="11" type="noConversion"/>
  </si>
  <si>
    <t>ACI截申报</t>
    <phoneticPr fontId="11" type="noConversion"/>
  </si>
  <si>
    <t>ETD</t>
    <phoneticPr fontId="11" type="noConversion"/>
  </si>
  <si>
    <t>ETA</t>
  </si>
  <si>
    <t>ETD</t>
  </si>
  <si>
    <t>XIAMEN</t>
  </si>
  <si>
    <t>VANCOUVER(BC)</t>
    <phoneticPr fontId="11" type="noConversion"/>
  </si>
  <si>
    <t>SEATTLE</t>
  </si>
  <si>
    <r>
      <t xml:space="preserve">ANNA MAERSK </t>
    </r>
    <r>
      <rPr>
        <sz val="12"/>
        <color rgb="FFFF0000"/>
        <rFont val="Tahoma"/>
        <family val="2"/>
      </rPr>
      <t>137N</t>
    </r>
  </si>
  <si>
    <t>AEK 18N</t>
  </si>
  <si>
    <t>SEADREAM 5N</t>
  </si>
  <si>
    <t>UE6 5N</t>
  </si>
  <si>
    <r>
      <t xml:space="preserve">MAERSK SINGAPORE </t>
    </r>
    <r>
      <rPr>
        <sz val="12"/>
        <color rgb="FFFF0000"/>
        <rFont val="Tahoma"/>
        <family val="2"/>
      </rPr>
      <t>138N</t>
    </r>
  </si>
  <si>
    <t>VJP 14N</t>
  </si>
  <si>
    <t>ZOI 11N</t>
  </si>
  <si>
    <t>IZ5 11N</t>
  </si>
  <si>
    <t>MAERSK LINS 140N</t>
  </si>
  <si>
    <t>YE4 12N</t>
  </si>
  <si>
    <t>ZIM NINGBO 72N</t>
  </si>
  <si>
    <t>ZNB 72N</t>
  </si>
  <si>
    <t>Dowell time is approx 2-4 Days  to put on rail in Vancouver</t>
    <phoneticPr fontId="11" type="noConversion"/>
  </si>
  <si>
    <t>Transit time from Vancouver to Toronto/Montreal  is 7-9 Days</t>
  </si>
  <si>
    <t>Expedited Rail Service(ERS)=&gt;Additional premium fee of CAD275 per container is charged by the CN terminal to make special arrangements</t>
  </si>
  <si>
    <t xml:space="preserve">In order to group the containers under a “hot box” program before loading on rail.  </t>
  </si>
  <si>
    <t xml:space="preserve">The ERS application must be submitted at least two working Days before vessel arrival by C/ </t>
  </si>
  <si>
    <t>业务  杨先生：0592-2398239 EXT 225/ DIRECT LINE: 2687225 FAX: 2687206          EMAIL: yang.michael @cn.zim.com</t>
  </si>
  <si>
    <t>订舱咨询（提交订舱；修改订舱；订舱状态咨询）:cnxia.booking@zim.com/cnxia.booking@goldstarline.com 客服热线:400 8191071</t>
  </si>
  <si>
    <t>ZCP</t>
  </si>
  <si>
    <t xml:space="preserve">美东&amp;中南美 Caribbean via Kingston(T/S SERVICE)  </t>
  </si>
  <si>
    <r>
      <t>船舶代理:</t>
    </r>
    <r>
      <rPr>
        <b/>
        <sz val="14"/>
        <color rgb="FFFF0000"/>
        <rFont val="宋体"/>
        <family val="3"/>
        <charset val="134"/>
      </rPr>
      <t>外运</t>
    </r>
    <r>
      <rPr>
        <b/>
        <sz val="14"/>
        <color theme="1"/>
        <rFont val="宋体"/>
        <family val="3"/>
        <charset val="134"/>
      </rPr>
      <t>; 挂靠码头:嵩屿</t>
    </r>
  </si>
  <si>
    <t>海关截报关时间:周四 12:00; 码头截放行时间周四 18:00; 截提单周四12:00</t>
  </si>
  <si>
    <t>IMO UN NO.</t>
  </si>
  <si>
    <t>进场/VGM/申报/海关</t>
    <phoneticPr fontId="11" type="noConversion"/>
  </si>
  <si>
    <t>MAINLINER</t>
  </si>
  <si>
    <t>KINGSTON 
(32DAYS)</t>
  </si>
  <si>
    <t>WILMINGTON (NC)
(40DAYS)</t>
  </si>
  <si>
    <t>JACKSONVILLE (FL)
(41DAYS)</t>
  </si>
  <si>
    <t>CHARLESTON (SC)
(38DAYS)</t>
  </si>
  <si>
    <t>CA4 9S</t>
  </si>
  <si>
    <t>UQM 4E ETA NGB 10.18</t>
  </si>
  <si>
    <t>NJ1 13S</t>
  </si>
  <si>
    <t>BZ1 53S</t>
  </si>
  <si>
    <t>JTJ 41E ETA NGB 10.25</t>
  </si>
  <si>
    <t>GQ5 10S</t>
  </si>
  <si>
    <t>ZAW 62E ETA NGB 11.1</t>
  </si>
  <si>
    <t>LZH 918S</t>
  </si>
  <si>
    <t>SL6 14E ETA NGB 11.8</t>
  </si>
  <si>
    <r>
      <rPr>
        <b/>
        <sz val="12"/>
        <rFont val="Tahoma"/>
        <family val="2"/>
      </rPr>
      <t xml:space="preserve">Delivery via Kingston: </t>
    </r>
    <r>
      <rPr>
        <sz val="12"/>
        <rFont val="Tahoma"/>
        <family val="2"/>
      </rPr>
      <t xml:space="preserve">HALIFAX (NS),BARRANQUILLA,BELIZE CITY, BRIDGETOWN, CARTAGENA, CAUCEDO,GEORGETOWN, EL GUAMACHE, GUATEMALA CITY,SAN JUAN, GUANTA, LA GUAIRA,  MARACAIBO, PUERTO CABELLO,   PUERTO CORTES,  PARAMARIBO，SAN JOSE, SAN PEDRO SULA, PORT AU PRINCE, PORT OF SPAIN,  SAN SALVADOR,
</t>
    </r>
    <r>
      <rPr>
        <b/>
        <sz val="12"/>
        <rFont val="Tahoma"/>
        <family val="2"/>
      </rPr>
      <t xml:space="preserve">Via Ningbo: </t>
    </r>
    <r>
      <rPr>
        <sz val="12"/>
        <rFont val="Tahoma"/>
        <family val="2"/>
      </rPr>
      <t>JACKSONVILLE (FL),WILMINGTON (NC)</t>
    </r>
  </si>
  <si>
    <t>业务  Michael ：0592-2398239 EXT 225/ DIRECT LINE: 0592-2687225 FAX:0592-2687206          EMAIL:yang.michael@cn.zim.com</t>
  </si>
  <si>
    <t>订舱咨询（提交订舱；修改订舱；订舱状态咨询）:cnxia.booking@zim.com 客服热线:400 8191071 /400 8989 979 (请在往来邮件主题上添加航线名+目的港名称)</t>
  </si>
  <si>
    <t>ZEX</t>
  </si>
  <si>
    <t xml:space="preserve">美西快航(T/S SERVICE)  </t>
  </si>
  <si>
    <t xml:space="preserve">船舶代理:外代; 挂靠码头: 海润码头 </t>
  </si>
  <si>
    <t>海关报关截单: 周六12:00;   码头放行截单: 周六16:00;   提单(AMS)截单:周五 12:00</t>
  </si>
  <si>
    <t>截提单
(AMS CUT OFF 12:00 FRI )</t>
  </si>
  <si>
    <t>LOS ANGELES(LA)（15DAYS)
(WBCT TERMINAL)</t>
  </si>
  <si>
    <t>ZIM VIRGINIA V.114E</t>
  </si>
  <si>
    <t>ZVG/114E</t>
  </si>
  <si>
    <t>BLANK SAILING</t>
  </si>
  <si>
    <t>JACKSON BAY V.82E</t>
  </si>
  <si>
    <t>IDY/82E</t>
  </si>
  <si>
    <t>SEASPAN MANILA V.16E</t>
  </si>
  <si>
    <t>UWR/16E</t>
  </si>
  <si>
    <t>NAVIOS AMARILLO V.17E</t>
  </si>
  <si>
    <t>NA7/17E</t>
  </si>
  <si>
    <t>业务 MICHAEL YANG   TEL:0592-2687225 13950182991       EMAIL:yang.michael@cn.zim.com</t>
  </si>
  <si>
    <t>订舱咨询（提交订舱；修改订舱；订舱状态咨询）:cnsth.booking@zim.com 客服热线:400 8191071</t>
  </si>
  <si>
    <t>ZBA</t>
  </si>
  <si>
    <t>美东(DIRECT SERVICE)</t>
  </si>
  <si>
    <t>船舶代理:外代; 挂靠码头:嵩屿</t>
    <phoneticPr fontId="11" type="noConversion"/>
  </si>
  <si>
    <t xml:space="preserve">SI截周四 12：00;     进场/VGM/申报/海关截单：周五 18：00;      截放行:周六 12：00  </t>
  </si>
  <si>
    <t>AMS截申报</t>
    <phoneticPr fontId="11" type="noConversion"/>
  </si>
  <si>
    <t>NEW YORK (NY)
USNYC</t>
  </si>
  <si>
    <t>BALTIMORE (MD)</t>
  </si>
  <si>
    <t>NORFOLK (VA)
USORF</t>
  </si>
  <si>
    <t>GUDRUN MAERSK 139E</t>
  </si>
  <si>
    <t>9302877</t>
  </si>
  <si>
    <t>GZM 10E</t>
  </si>
  <si>
    <t>GJERTRUD MAERSK 140E</t>
  </si>
  <si>
    <t xml:space="preserve">9320233 </t>
  </si>
  <si>
    <t>TR6 12E</t>
  </si>
  <si>
    <t>GUNDE MAERSK 141E</t>
  </si>
  <si>
    <t xml:space="preserve">9359014 </t>
  </si>
  <si>
    <t>GN3 15E</t>
  </si>
  <si>
    <t>GUSTAV MAERSK 142E</t>
  </si>
  <si>
    <t xml:space="preserve">9359038 </t>
  </si>
  <si>
    <t>GK1 16E</t>
  </si>
  <si>
    <t>GUNHILDE MAERSK 143E</t>
  </si>
  <si>
    <t xml:space="preserve">9359026 </t>
  </si>
  <si>
    <t>GU3 12E</t>
  </si>
  <si>
    <t>GUTHORM MAERSK 144E</t>
  </si>
  <si>
    <t xml:space="preserve">9359040 </t>
  </si>
  <si>
    <t>GT3 15E</t>
  </si>
  <si>
    <t>业务  Joy：TEL:0592-2687213          EMAIL: ye.joy@cn.zim.com</t>
  </si>
  <si>
    <t>订舱咨询（提交订舱；修改订舱；订舱状态咨询）:cnxia.booking@zim.com 客服热线:400 8191 071/400 8989 979  (请在往来邮件主题上添加航线名+目的港名称)</t>
  </si>
  <si>
    <t>ZSA</t>
  </si>
  <si>
    <t>船舶代理:外代; 挂靠码头:海润</t>
  </si>
  <si>
    <t xml:space="preserve">SI截 周五 12：00;     进场/VGM/申报/海关截单 周六 12：00;     截放行 周六 18：00  </t>
  </si>
  <si>
    <t>CRISTOBAL
PACBL</t>
  </si>
  <si>
    <t xml:space="preserve">SAVANNAH (GA)
USSAV(34DAYS) </t>
  </si>
  <si>
    <t>NORFOLK (VA)
USORF(38DAYS)</t>
  </si>
  <si>
    <t>MSC BILBAO UL140E</t>
  </si>
  <si>
    <t xml:space="preserve">9301495 </t>
  </si>
  <si>
    <t>BI3   15E</t>
  </si>
  <si>
    <t>BREMEN UL141E</t>
  </si>
  <si>
    <t xml:space="preserve">9450387 </t>
  </si>
  <si>
    <t>VNX   49E</t>
  </si>
  <si>
    <t>ARTHUR MAERSK 142E</t>
  </si>
  <si>
    <t xml:space="preserve">9260445 </t>
  </si>
  <si>
    <t>AR3   14E</t>
  </si>
  <si>
    <t>CORNELIA MAERSK 143E</t>
  </si>
  <si>
    <t xml:space="preserve">9245756 </t>
  </si>
  <si>
    <t>OUC   15E</t>
  </si>
  <si>
    <t>ZGX</t>
    <phoneticPr fontId="11" type="noConversion"/>
  </si>
  <si>
    <t>美国湾区线(DIRECT SERVICE)</t>
  </si>
  <si>
    <t xml:space="preserve">SI截周二12：00； 进场/VGM/申报/海关截单周四 11：00;     截放行 周四 18：00  </t>
  </si>
  <si>
    <t>Houston (TX)</t>
    <phoneticPr fontId="11" type="noConversion"/>
  </si>
  <si>
    <t>Mobile (AL)</t>
    <phoneticPr fontId="11" type="noConversion"/>
  </si>
  <si>
    <t>Tampa (FL)</t>
    <phoneticPr fontId="11" type="noConversion"/>
  </si>
  <si>
    <t>MSC APOLLO  QP138E</t>
  </si>
  <si>
    <t>9247730</t>
  </si>
  <si>
    <t>NPY 4E</t>
  </si>
  <si>
    <t>MSC VANESSA QP140E</t>
  </si>
  <si>
    <t>9251688</t>
  </si>
  <si>
    <t>VNN 40E</t>
  </si>
  <si>
    <t>ZIM ALABAMA 18E</t>
  </si>
  <si>
    <t>9677026</t>
  </si>
  <si>
    <t>UEI 18E</t>
  </si>
  <si>
    <t>ZIM HOUSTON 6E</t>
  </si>
  <si>
    <t xml:space="preserve">9332884 </t>
  </si>
  <si>
    <t>YH3 6E</t>
  </si>
  <si>
    <t>MSC LUDOVICA QP142E</t>
  </si>
  <si>
    <t>9251690</t>
  </si>
  <si>
    <t>VGF 34E</t>
  </si>
  <si>
    <t>订舱咨询（提交订舱；修改订舱；订舱状态咨询）:cnxia.booking@zim.com 客服热线:400 8191071 (请在往来邮件主题上添加航线名+目的港名称)</t>
  </si>
  <si>
    <r>
      <t xml:space="preserve">Z7S
</t>
    </r>
    <r>
      <rPr>
        <b/>
        <sz val="14"/>
        <color theme="1"/>
        <rFont val="Tahoma"/>
        <family val="2"/>
      </rPr>
      <t>(头程</t>
    </r>
    <r>
      <rPr>
        <b/>
        <sz val="14"/>
        <color rgb="FFFF0000"/>
        <rFont val="Tahoma"/>
        <family val="2"/>
      </rPr>
      <t>SA2</t>
    </r>
    <r>
      <rPr>
        <b/>
        <sz val="14"/>
        <color theme="1"/>
        <rFont val="Tahoma"/>
        <family val="2"/>
      </rPr>
      <t>, HKG转）</t>
    </r>
  </si>
  <si>
    <t xml:space="preserve">美东(T/S SERVICE)  </t>
  </si>
  <si>
    <t>船舶代理:外运; 挂靠码头: 海天 &amp; 海润 (Please be noted APL ship call Hairun, and OOCL &amp; ZIM’s ships call Haitian terminal</t>
  </si>
  <si>
    <t>海关截单 周三 16:00;  截放行 周四 12:00; 截提单 周三 17:00</t>
  </si>
  <si>
    <t>海关截单</t>
    <phoneticPr fontId="11" type="noConversion"/>
  </si>
  <si>
    <t>截提单</t>
    <phoneticPr fontId="11" type="noConversion"/>
  </si>
  <si>
    <t>MAINLINER</t>
    <phoneticPr fontId="11" type="noConversion"/>
  </si>
  <si>
    <t>USMIA (45DAYS)</t>
  </si>
  <si>
    <t>SA2</t>
  </si>
  <si>
    <t>VHF 13W ETA HKG 6.20</t>
  </si>
  <si>
    <t>MA4 23W ETA HKG 6.27</t>
  </si>
  <si>
    <t>AM3 16W ETA HKG 7.4</t>
  </si>
  <si>
    <t>Z7S 业务  Joy：TEL:0592-2687213          EMAIL:ye.joy@cn.zim.com</t>
  </si>
  <si>
    <t>Z7S订舱咨询（提交订舱；修改订舱；订舱状态咨询）:cnxia.booking@zim.com 客服热线:400 8191071 (请在往来邮件主题上添加航线名+目的港名称)</t>
  </si>
  <si>
    <t>ZAS</t>
    <phoneticPr fontId="11" type="noConversion"/>
  </si>
  <si>
    <t xml:space="preserve">NEW 地中海 &amp; 黑海航线 (T/S SERVICE)  </t>
  </si>
  <si>
    <t>船舶代理:外运;  挂靠码头: 海天码头</t>
  </si>
  <si>
    <t>海关截单:周四 12:00;  截放行:周四 18:00; 截提单(SI CUT OFF ):周三(WED) 下午18:00</t>
  </si>
  <si>
    <t>Singapore  (SGSIN)</t>
  </si>
  <si>
    <t>Port Said East (EGPSD.E)</t>
  </si>
  <si>
    <t>Haifa (ILHFA)</t>
  </si>
  <si>
    <t>MAERSK HANGZHOU 140W(VJO 12W) ETD CNNGB:16/OCT</t>
  </si>
  <si>
    <t>MAERSK HORSBURGH 141W(MH9 9W) ETD CNNGB:23/OCT</t>
  </si>
  <si>
    <t>MAERSK HAMBURG 142W(MH4 13W) ETD CNNGB:30/OCT</t>
  </si>
  <si>
    <t>MAERSK HAVANA 143W(VHX 13W) ETD CNNGB:06/NOV</t>
  </si>
  <si>
    <t>MAERSK HALIFAX 144W(MH7 9W) ETD CNNGB:13/NOV</t>
  </si>
  <si>
    <t xml:space="preserve">VIA PORT SAID EAST:  ASHDOD/MERSIN/ANTALYA         VIA HAIFA:   IZMIR - ALIAGA/ALEXANDRIA/KOPER/TRIAST/VENICE/RAVENNA
</t>
  </si>
  <si>
    <t>业务  Elena   TEL:0592-2687212       EMAIL: Zhong.elena@cn.zim.com</t>
  </si>
  <si>
    <t>订舱咨询（提交订舱；修改订舱；订舱状态咨询）:cnxia.booking@zim.com/cnxia.booking@goldstarline.com 客服热线:400 8191071</t>
    <phoneticPr fontId="11" type="noConversion"/>
  </si>
  <si>
    <t>ZMS</t>
    <phoneticPr fontId="11" type="noConversion"/>
  </si>
  <si>
    <t>Singapore 
 (SGSIN)</t>
  </si>
  <si>
    <t>Port Said East
 (EGPSD.E)</t>
  </si>
  <si>
    <t>PIREAUS</t>
  </si>
  <si>
    <t>YARIMCA</t>
  </si>
  <si>
    <t>ISTANBUL AMBARLI</t>
  </si>
  <si>
    <t>MSC INGY FT139W (MG7 6W) ETD CNCNG:11/OCT</t>
  </si>
  <si>
    <t>MSC MIRJAM FT140W (MJ6 8W) ETD CNNGB:17/OCT</t>
  </si>
  <si>
    <t>MSC OSCAR FT141W(MR8 8W) ETD CNNGB 21/OCT</t>
  </si>
  <si>
    <t>MSC ZOE FT142W(MZ0 8W) ETD CNNGB:29/OCT</t>
  </si>
  <si>
    <t>MSC MAYA FT143W(AY3 9W) ETD CNNGB:11/NOV</t>
  </si>
  <si>
    <t>VIA ISTANBUL MARPORT : VARNA / POTI/CONSTANZA/GEMLICK   VIA Yarimca: NOVOROSSIYSK/ODESSA VIA PIRAEUS:  DURRES / ISKENDERUN / THESSALONIKI/LIMASSOL</t>
  </si>
  <si>
    <t>ASE</t>
  </si>
  <si>
    <t xml:space="preserve">南美东 (T/S SERVICE)  </t>
  </si>
  <si>
    <t>船舶代理:外运; 挂靠码头:海天 （请以确认上的操作时间及码头资料为准）</t>
  </si>
  <si>
    <t>截提单</t>
  </si>
  <si>
    <t>M.V.</t>
  </si>
  <si>
    <t>ETD T/S</t>
  </si>
  <si>
    <t>SANTOS   (BRSNT)</t>
  </si>
  <si>
    <t>ITAPOA (BRIIP)</t>
  </si>
  <si>
    <t xml:space="preserve">ITAJAI ( BRITJ ) </t>
  </si>
  <si>
    <t>APM TERMINAL 4 (ARTPF ) 
ARBUE</t>
  </si>
  <si>
    <t>MONTEVIDEO (UYMVD)</t>
  </si>
  <si>
    <t>AS CAROLINA 9S</t>
  </si>
  <si>
    <t>MAERSK LEBU V.140W(LB3/10W) 
VIA CNNGB</t>
  </si>
  <si>
    <t>NORTHERN VIVACITY 24S</t>
  </si>
  <si>
    <t>BRIGHT 53S</t>
  </si>
  <si>
    <t>MAERSK LONDRINA V.141W(LN3/11W)</t>
  </si>
  <si>
    <t>TBN</t>
  </si>
  <si>
    <t xml:space="preserve"> MAERSK LANCO V.142W(QJM/12W)</t>
  </si>
  <si>
    <t>GSL AFRICA 917S</t>
  </si>
  <si>
    <t xml:space="preserve"> MAERSK LAGUNA V.143W(LG1/11W)</t>
  </si>
  <si>
    <t>业务   钟小姐　 TEL:0592-2687212           EMAIL:  zhong.elena@cn.zim.com</t>
  </si>
  <si>
    <t>CVX</t>
  </si>
  <si>
    <t>越泰线 (胡志明/曼谷/林查班)     备有大量冻柜 特种柜</t>
  </si>
  <si>
    <t>海关截单:周二 12:00;  截放行:周二 18:00; 截提单(SI CUT OFF):周一 (MON.)18:00</t>
  </si>
  <si>
    <t>截提单
(SI CUT OFF 18:00 MON.)</t>
  </si>
  <si>
    <t>ETA</t>
    <phoneticPr fontId="11" type="noConversion"/>
  </si>
  <si>
    <t>HO CHI MINH CITY
(CAT LAI TERMINAL/3Days)</t>
  </si>
  <si>
    <t>LAEM CHABANG
(KERRY SIAM SEA PORT/6Days)</t>
    <phoneticPr fontId="11" type="noConversion"/>
  </si>
  <si>
    <t>YM CERTAINTY V.015S</t>
  </si>
  <si>
    <t>YA4/13S</t>
  </si>
  <si>
    <t>BOTANY V.8S</t>
  </si>
  <si>
    <t>BO7/8S</t>
  </si>
  <si>
    <t>BUXMELODY V.165S</t>
  </si>
  <si>
    <t>BWX/54S</t>
  </si>
  <si>
    <t>YM CERTAINTY V.016S</t>
  </si>
  <si>
    <t>YA4/14S</t>
  </si>
  <si>
    <t>BOTANY V.9S</t>
  </si>
  <si>
    <t>BO7/9S</t>
  </si>
  <si>
    <t>1)林查班内拖：ICD LAT KRABANG/SIAM CONTAINER TRANSPORT &amp; TERMINAL/ESCO LEM B.3</t>
  </si>
  <si>
    <t xml:space="preserve">2) 胡志明中转：PHNOM PENH; </t>
  </si>
  <si>
    <r>
      <rPr>
        <sz val="12"/>
        <color theme="1"/>
        <rFont val="宋体"/>
        <family val="3"/>
        <charset val="134"/>
      </rPr>
      <t>业务</t>
    </r>
    <r>
      <rPr>
        <b/>
        <sz val="12"/>
        <color theme="1"/>
        <rFont val="Tahoma"/>
        <family val="2"/>
      </rPr>
      <t xml:space="preserve"> </t>
    </r>
    <r>
      <rPr>
        <sz val="12"/>
        <color theme="1"/>
        <rFont val="Tahoma"/>
        <family val="2"/>
      </rPr>
      <t xml:space="preserve"> </t>
    </r>
    <r>
      <rPr>
        <sz val="12"/>
        <color theme="1"/>
        <rFont val="宋体"/>
        <family val="3"/>
        <charset val="134"/>
      </rPr>
      <t>康小姐　</t>
    </r>
    <r>
      <rPr>
        <sz val="12"/>
        <color theme="1"/>
        <rFont val="Tahoma"/>
        <family val="2"/>
      </rPr>
      <t>TEL: 2687215     MOBILE: 13606051686</t>
    </r>
  </si>
  <si>
    <t>CTV</t>
  </si>
  <si>
    <t>越泰线 (林查班/曼谷/胡志明)     备有大量冻柜 特种柜</t>
  </si>
  <si>
    <t>船舶代理:外运;  挂靠码头: 海天码头</t>
    <phoneticPr fontId="11" type="noConversion"/>
  </si>
  <si>
    <t>海关截单:周五 16:00;  截放行:周六12:00; 截提单(SI CUT OFF):周五(FRI.) 12:00</t>
  </si>
  <si>
    <t>截提单
(SI CUT OFF 12: 00 FRI.)</t>
  </si>
  <si>
    <r>
      <t>LAEM CHABANG
(</t>
    </r>
    <r>
      <rPr>
        <sz val="12"/>
        <color rgb="FFFF0000"/>
        <rFont val="Tahoma"/>
        <family val="2"/>
      </rPr>
      <t>C3</t>
    </r>
    <r>
      <rPr>
        <sz val="12"/>
        <rFont val="Tahoma"/>
        <family val="2"/>
        <charset val="134"/>
      </rPr>
      <t>/5Days)</t>
    </r>
  </si>
  <si>
    <t>BANGKOK 
(PAT/6Days)</t>
  </si>
  <si>
    <t>HO CHI MINH CITY
(CAT LAI TERMINAL/10Days)</t>
  </si>
  <si>
    <t>INCRES V.2135S</t>
  </si>
  <si>
    <t>IC4/24S</t>
  </si>
  <si>
    <t>GREEN POLE V.22S</t>
  </si>
  <si>
    <t>GP4/22S</t>
  </si>
  <si>
    <t>G. BOX V.2137S</t>
  </si>
  <si>
    <t>GB4/8S</t>
  </si>
  <si>
    <t>INCRES V.2138S</t>
  </si>
  <si>
    <t>IC4/25S</t>
  </si>
  <si>
    <t>GREEN POLE V.23S</t>
  </si>
  <si>
    <t>GP4/23S</t>
  </si>
  <si>
    <t>G. BOX V.2140S</t>
  </si>
  <si>
    <t>GB4/9S</t>
  </si>
  <si>
    <t>INCRES V.2141S</t>
  </si>
  <si>
    <t>IC4/26S</t>
  </si>
  <si>
    <t>GREEN POLE V.24S</t>
  </si>
  <si>
    <t>GP4/24S</t>
  </si>
  <si>
    <t>1) 林查班内拖：ICD LAT KRABANG/SIAM CONTAINER TRANSPORT &amp; TERMINAL/ESCO LEM B.3</t>
  </si>
  <si>
    <t>RUS</t>
  </si>
  <si>
    <t>海参威线(Russia Star Service)</t>
  </si>
  <si>
    <t>船舶代理:外运  挂靠码头: 海天</t>
  </si>
  <si>
    <t>截提单
(SI CUT OFF 18:00 WED)</t>
  </si>
  <si>
    <t>T/S PORT</t>
  </si>
  <si>
    <t>VLADIVOSTOK
(PLT TERMINAL)</t>
  </si>
  <si>
    <t>ASIATIC NEPTUNE V.66E(AN1/66E)</t>
  </si>
  <si>
    <t>LANTAU BEE V.9E(QLB/9E)</t>
  </si>
  <si>
    <t>IRIS MIKO V.6E(II4/6E)</t>
  </si>
  <si>
    <t>**SUBJECT TO ALTERNATION WITHOUT NOTICE**</t>
  </si>
  <si>
    <t>SYDNEY 中转 TAURANGA AUCKLAND</t>
  </si>
  <si>
    <t>业务  Tom Hu　     EMAIL:  Hu.Tom@cn.zim.com</t>
  </si>
  <si>
    <t>订舱咨询（提交订舱；修改订舱；订舱状态咨询）:cnxia.booking@zim.com/cnxia.booking@goldstarline.com 客服热线:400 8191071</t>
    <phoneticPr fontId="11" type="noConversion"/>
  </si>
  <si>
    <t>2)PORT KELANG中转：MUNDRA；CHENNAI；KATTUPALI；KRISHNAPATHNAM；CALCUTTA；HAZIRA；KARACHI / SAPT；CHITTAGONG ；YANGON(MMTMI/MMTIP TWO TERMINAL)</t>
  </si>
  <si>
    <t>业务  黄先生　TEL:2687217 MOBILE:13906028606     EMAIL:  huang.byron@cn.zim.com</t>
  </si>
  <si>
    <t>CM1
(New China Malaysia Service )</t>
  </si>
  <si>
    <t>中马快航 (巴生/槟城/巴西古丹)     备有大量冻柜 特种柜</t>
  </si>
  <si>
    <t>海关截单:周三 12:00;  截放行:周三 18:00; 截提单(SI CUT OFF):周二(TUE) 17:00</t>
  </si>
  <si>
    <t>截提单
(SI CUT OFF)</t>
  </si>
  <si>
    <t>PORT KELANG
(WEST PORT/7Days)</t>
  </si>
  <si>
    <t>PENANG
(9Days)</t>
  </si>
  <si>
    <t>PASIR GUDANG
(13Days)</t>
  </si>
  <si>
    <t>CMA CGM MONTOIR  V.0IH7HS1NC</t>
  </si>
  <si>
    <t>QIV/12S</t>
  </si>
  <si>
    <t>MH GREEN V.10S</t>
  </si>
  <si>
    <t>GM4/10S</t>
  </si>
  <si>
    <t>1)PORT KELANG中转：Semarang; Belawan;Perawang;Bintulu;Kota Kinabalu;Kuching;Sibu;Jakarta,Surabaya;Jebel Ali</t>
  </si>
  <si>
    <r>
      <rPr>
        <sz val="12"/>
        <color indexed="8"/>
        <rFont val="宋体"/>
        <family val="3"/>
        <charset val="134"/>
      </rPr>
      <t>业务</t>
    </r>
    <r>
      <rPr>
        <b/>
        <sz val="12"/>
        <color indexed="8"/>
        <rFont val="Tahoma"/>
        <family val="2"/>
      </rPr>
      <t xml:space="preserve"> </t>
    </r>
    <r>
      <rPr>
        <sz val="12"/>
        <color indexed="8"/>
        <rFont val="Tahoma"/>
        <family val="2"/>
      </rPr>
      <t xml:space="preserve"> 钟</t>
    </r>
    <r>
      <rPr>
        <sz val="12"/>
        <color indexed="8"/>
        <rFont val="宋体"/>
        <family val="3"/>
        <charset val="134"/>
      </rPr>
      <t>小姐　</t>
    </r>
    <r>
      <rPr>
        <sz val="12"/>
        <color indexed="8"/>
        <rFont val="Tahoma"/>
        <family val="2"/>
      </rPr>
      <t>TEL: 2687212    MOBILE: 13400792504</t>
    </r>
  </si>
  <si>
    <t>MVS</t>
  </si>
  <si>
    <t>马累航线</t>
  </si>
  <si>
    <t>海关截单:周三 16:00;  截放行:周四 12:00; 截提单:周三 12:00  截提单周三SI CUT OFF: WED  17:00</t>
  </si>
  <si>
    <t>MALE</t>
    <phoneticPr fontId="11" type="noConversion"/>
  </si>
  <si>
    <t>BLANK</t>
  </si>
  <si>
    <t>HANSA BREITENBURG V.25W ,ETD CMB: 2020/12/23</t>
  </si>
  <si>
    <t>XIN HONG KONG    049W</t>
  </si>
  <si>
    <t>XKH 103W</t>
  </si>
  <si>
    <t>HANSA BREITENBURG V.26W ,ETD CMB: 2021/1/6</t>
  </si>
  <si>
    <t>CHARLESTON   036W</t>
  </si>
  <si>
    <t>HL5 6W</t>
  </si>
  <si>
    <t>HANSA BREITENBURG V.25W ,ETD CMB: 2020/12/31</t>
  </si>
  <si>
    <t>TO BE NAMED</t>
  </si>
  <si>
    <t>GSL 14W</t>
  </si>
  <si>
    <t>HANSA BREITENBURG V.27W ,ETD CMB: 2020/12/23</t>
  </si>
  <si>
    <t>GL8 8W</t>
  </si>
  <si>
    <t>OOCL HAMBURG   131W</t>
  </si>
  <si>
    <t>OHA 131W</t>
  </si>
  <si>
    <t>业务  黄先生　TEL:2687217 MOBILE:13906028606     EMAIL:  huang.byron@cn.zim.com</t>
    <phoneticPr fontId="11" type="noConversion"/>
  </si>
  <si>
    <t>CI3</t>
  </si>
  <si>
    <t>中印线</t>
  </si>
  <si>
    <t>船舶代理:外运;  挂靠码头: 海天 &amp; 海润 (Please be noted APL ship call Hairun, and OOCL &amp; ZIM’s ships call Haitian terminal</t>
  </si>
  <si>
    <t>海关截单:周三 16:00;  截放行:周四 12:00; 截提单:周三(SI CUT OFF WED) 17:00</t>
  </si>
  <si>
    <t>截提单                  (SI CUT OFF)</t>
  </si>
  <si>
    <t>COLOMBO
(12Days)</t>
  </si>
  <si>
    <t>NHAVA SHEVA 
(16Days)</t>
  </si>
  <si>
    <t>PIPAVAV 
(18Days)</t>
  </si>
  <si>
    <t>BUXCOAST  201W</t>
  </si>
  <si>
    <t>QDH 28W</t>
  </si>
  <si>
    <t>SEAMAX STRATFORD  111W</t>
  </si>
  <si>
    <t>RS2 12W</t>
  </si>
  <si>
    <t>TO BE NAME 5</t>
  </si>
  <si>
    <t>GV5 1W</t>
  </si>
  <si>
    <t>XIN HONG KONG  050W</t>
  </si>
  <si>
    <t>XKH 104W</t>
  </si>
  <si>
    <r>
      <t xml:space="preserve">EX-NHAVA SHEVA TO VARIOUS ICD LOCATIONS </t>
    </r>
    <r>
      <rPr>
        <b/>
        <sz val="12"/>
        <color indexed="60"/>
        <rFont val="Arial Black"/>
        <family val="2"/>
      </rPr>
      <t>- BY RAIL</t>
    </r>
  </si>
  <si>
    <t>PORT CODES</t>
  </si>
  <si>
    <r>
      <t xml:space="preserve">EX-PIPAVAV TO VARIOUS ICD LOCATIONS </t>
    </r>
    <r>
      <rPr>
        <b/>
        <sz val="12"/>
        <color indexed="60"/>
        <rFont val="Arial Black"/>
        <family val="2"/>
      </rPr>
      <t>- BY RAIL</t>
    </r>
  </si>
  <si>
    <t>COLOMBO 中转</t>
  </si>
  <si>
    <r>
      <t>3月21日开始，</t>
    </r>
    <r>
      <rPr>
        <b/>
        <sz val="12"/>
        <color rgb="FFFF0000"/>
        <rFont val="Arial Black"/>
        <family val="2"/>
      </rPr>
      <t>头程CM1 SERVICE</t>
    </r>
    <r>
      <rPr>
        <b/>
        <sz val="12"/>
        <color theme="1"/>
        <rFont val="Arial Black"/>
        <family val="2"/>
      </rPr>
      <t>,巴生中转</t>
    </r>
  </si>
  <si>
    <t xml:space="preserve">AHMEDABAD (ICD KHODIYAR)  </t>
  </si>
  <si>
    <t>INAHM</t>
  </si>
  <si>
    <t xml:space="preserve">AHMEDABAD (KHODIYAR)  </t>
  </si>
  <si>
    <t>MALE (MVMLJ)</t>
  </si>
  <si>
    <t>海关截单:周三 12:00</t>
  </si>
  <si>
    <t>ANKLESHWAR</t>
  </si>
  <si>
    <t>INAKV</t>
  </si>
  <si>
    <t>AHMEDABAD (SANAND)</t>
  </si>
  <si>
    <t>COCHIN (INCOK)</t>
  </si>
  <si>
    <t xml:space="preserve">截放行:周三 18:00 </t>
  </si>
  <si>
    <t xml:space="preserve">BARODA (VADODARA) </t>
  </si>
  <si>
    <t>INVDR</t>
  </si>
  <si>
    <t>JAIPUR (KANAKPURA)</t>
  </si>
  <si>
    <t>INJAI</t>
  </si>
  <si>
    <t xml:space="preserve">NHAVA SHEVA </t>
  </si>
  <si>
    <t>截提单:周三 12:00</t>
  </si>
  <si>
    <t>HYDERABAD (SANAT NAGAR)</t>
  </si>
  <si>
    <t>INHYX</t>
  </si>
  <si>
    <t>JODHPUR (BHAGAT KI KOTHI)</t>
  </si>
  <si>
    <t>INJOH</t>
  </si>
  <si>
    <t>船舶代理:外运</t>
  </si>
  <si>
    <t>INDORE (PITAMPUR)</t>
  </si>
  <si>
    <t>INIDR</t>
  </si>
  <si>
    <t>JODHPUR (THAR DRY PORT)</t>
  </si>
  <si>
    <t>NHAVA SHEVA  中转</t>
  </si>
  <si>
    <t>挂靠码头: 海天</t>
  </si>
  <si>
    <t>MANDIDEEP</t>
  </si>
  <si>
    <t>INMNP</t>
  </si>
  <si>
    <r>
      <t xml:space="preserve">LUDHIANA - </t>
    </r>
    <r>
      <rPr>
        <sz val="12"/>
        <color indexed="60"/>
        <rFont val="Arial Black"/>
        <family val="2"/>
      </rPr>
      <t>ICD CHAWA</t>
    </r>
  </si>
  <si>
    <t>INLDH</t>
  </si>
  <si>
    <t>MUMBAI (BOMBAY)(INBOM)</t>
  </si>
  <si>
    <t>MUNDRA(INRQL)</t>
  </si>
  <si>
    <t>MULUND (CFS DESTUFFED)</t>
  </si>
  <si>
    <t>INMUL</t>
  </si>
  <si>
    <r>
      <t xml:space="preserve">LUDHIANA - </t>
    </r>
    <r>
      <rPr>
        <sz val="12"/>
        <color indexed="60"/>
        <rFont val="Arial Black"/>
        <family val="2"/>
      </rPr>
      <t>ICD SAHNEWAL</t>
    </r>
  </si>
  <si>
    <t>MADRAS(CHENNAI)(INMAA)</t>
  </si>
  <si>
    <t>MULUND (CY DESTUFFED)</t>
  </si>
  <si>
    <r>
      <t xml:space="preserve">LUDHIANA - </t>
    </r>
    <r>
      <rPr>
        <sz val="12"/>
        <color indexed="60"/>
        <rFont val="Arial Black"/>
        <family val="2"/>
      </rPr>
      <t>ICD DANDARI KALAN</t>
    </r>
  </si>
  <si>
    <t>KATTUPALLI(INKTP)</t>
  </si>
  <si>
    <t>NAGPUR</t>
  </si>
  <si>
    <t>INNAG</t>
  </si>
  <si>
    <t>DADRI</t>
  </si>
  <si>
    <t>INIDS</t>
  </si>
  <si>
    <t>KRISHNAPATHNAM(INKRI)</t>
  </si>
  <si>
    <t>TARAPUR</t>
  </si>
  <si>
    <t>INTRP</t>
  </si>
  <si>
    <t>DICT (ICD SONIPAT)</t>
  </si>
  <si>
    <t>INSON</t>
  </si>
  <si>
    <t>KOLKATA(INCCU)</t>
  </si>
  <si>
    <t>FARIDABAD ( ACTL)</t>
  </si>
  <si>
    <t>INFBD</t>
  </si>
  <si>
    <t>HAZIRA(INHZA)</t>
  </si>
  <si>
    <t>FARIDABAD ( PIYALA)</t>
  </si>
  <si>
    <t>KARACHI / SAPT(PKKHI)</t>
  </si>
  <si>
    <t>KANPUR</t>
  </si>
  <si>
    <t>INKAN</t>
  </si>
  <si>
    <t>GARHI HARSHU (GURGAON)</t>
  </si>
  <si>
    <t>INGHR</t>
  </si>
  <si>
    <t>CHATTOGRAM(BDCGP)</t>
  </si>
  <si>
    <t>LUDHIANA - ICD SAHNEWAL</t>
  </si>
  <si>
    <t>LONI</t>
  </si>
  <si>
    <t>INILN</t>
  </si>
  <si>
    <t>YANGON(MMYAG)</t>
  </si>
  <si>
    <t>MORADABAD</t>
  </si>
  <si>
    <t>INMBD</t>
  </si>
  <si>
    <t>BANGALORE(INBNR) VIA INMAA</t>
  </si>
  <si>
    <t>PATLI</t>
  </si>
  <si>
    <t>INGUR</t>
  </si>
  <si>
    <t>TUGHLAKABAD</t>
  </si>
  <si>
    <t>INITG</t>
  </si>
  <si>
    <t>ICD LONI</t>
  </si>
  <si>
    <t>MALANPUR</t>
  </si>
  <si>
    <t>INIMU</t>
  </si>
  <si>
    <t>FA2</t>
  </si>
  <si>
    <t>西非线</t>
  </si>
  <si>
    <t>船舶代理:外运  挂靠码头: 海天</t>
    <phoneticPr fontId="11" type="noConversion"/>
  </si>
  <si>
    <t>海关截单:周六 12:00;  截进场:周六 12:00  截放行:周六 18:00; 截提单:周五(SI CUT OFF FRI) 17:00</t>
  </si>
  <si>
    <t>截提单                   (SI CUT OFF)</t>
  </si>
  <si>
    <t>TEMA
(32Days)</t>
  </si>
  <si>
    <t>LOME
(34Days)</t>
  </si>
  <si>
    <t>COTONOU   (36Days)</t>
  </si>
  <si>
    <t>ONNE   (39Days)</t>
  </si>
  <si>
    <t>NAVIOS NERINE  040W</t>
  </si>
  <si>
    <t>NN5 139W</t>
  </si>
  <si>
    <t>EXPRESS BLACK SEA   034W</t>
  </si>
  <si>
    <t>EE1 141W</t>
  </si>
  <si>
    <t>NAVIOS DEVOTION    308W</t>
  </si>
  <si>
    <t>NO5 147W</t>
  </si>
  <si>
    <t>VULPECULA    106W</t>
  </si>
  <si>
    <t>QD6 143W</t>
  </si>
  <si>
    <t>FAX</t>
  </si>
  <si>
    <r>
      <rPr>
        <b/>
        <sz val="12"/>
        <color rgb="FF000000"/>
        <rFont val="宋体"/>
        <family val="3"/>
        <charset val="134"/>
      </rPr>
      <t>西非线</t>
    </r>
    <r>
      <rPr>
        <b/>
        <sz val="12"/>
        <color rgb="FF000000"/>
        <rFont val="Tahoma"/>
        <family val="2"/>
        <charset val="134"/>
      </rPr>
      <t>(T/S SERVICE, USE Z</t>
    </r>
    <r>
      <rPr>
        <b/>
        <sz val="12"/>
        <color rgb="FF000000"/>
        <rFont val="Tahoma"/>
        <family val="2"/>
      </rPr>
      <t xml:space="preserve">MP </t>
    </r>
    <r>
      <rPr>
        <b/>
        <sz val="12"/>
        <color rgb="FF000000"/>
        <rFont val="Tahoma"/>
        <family val="2"/>
        <charset val="134"/>
      </rPr>
      <t xml:space="preserve">AS FEEDER)  </t>
    </r>
  </si>
  <si>
    <t xml:space="preserve">海关截单:周三 12:00;  截放行:周三 18:00; 截提单:周四 (SI CUT OFF THU) 12:00 </t>
  </si>
  <si>
    <t>截提单                     (SI CUT OFF)</t>
  </si>
  <si>
    <t>2nd VSL/VOY</t>
  </si>
  <si>
    <t>TEMA(FA2直航）</t>
  </si>
  <si>
    <t>APAPA</t>
  </si>
  <si>
    <t>ABIDJAN</t>
  </si>
  <si>
    <t>JD1 131W</t>
  </si>
  <si>
    <t>BW4 132W</t>
  </si>
  <si>
    <t>ND3 133W</t>
  </si>
  <si>
    <t>SD4 134W</t>
  </si>
  <si>
    <t>HP4 135W</t>
  </si>
  <si>
    <t xml:space="preserve">南非线 South Africa Service </t>
  </si>
  <si>
    <t xml:space="preserve">海关截单:周四 16:00;  截放行:周五 12:00; 截提单:周四 (SI CUT OFF THU) 12:00 </t>
  </si>
  <si>
    <t>DURBAN
(25Days)</t>
  </si>
  <si>
    <t>CAPE TOWN(33DAYS)</t>
  </si>
  <si>
    <t>COSCO SURABAYA  102W</t>
  </si>
  <si>
    <t>CS1 41W</t>
  </si>
  <si>
    <t>BAY BRIDGE 146W</t>
  </si>
  <si>
    <t>QQB 9W</t>
  </si>
  <si>
    <t>COSCO AQABA   129W</t>
  </si>
  <si>
    <t>QQC 129W</t>
  </si>
  <si>
    <t>NYK FUJI   110W</t>
  </si>
  <si>
    <t>FUJ 46W</t>
  </si>
  <si>
    <t>BROTONNE BRIDGE  106W</t>
  </si>
  <si>
    <t>YBG 56W</t>
  </si>
  <si>
    <t>JTS</t>
  </si>
  <si>
    <r>
      <t xml:space="preserve"> </t>
    </r>
    <r>
      <rPr>
        <b/>
        <sz val="12"/>
        <color rgb="FF000000"/>
        <rFont val="宋体"/>
        <family val="3"/>
        <charset val="134"/>
      </rPr>
      <t>日本线</t>
    </r>
  </si>
  <si>
    <t>截提单周四（SI CUT OFF THU）12:00,截箱周六18:00,投单周六12:00</t>
  </si>
  <si>
    <t>海关截单</t>
  </si>
  <si>
    <t>截放行</t>
  </si>
  <si>
    <t>NAGOYA</t>
  </si>
  <si>
    <t>TOKYO</t>
  </si>
  <si>
    <t>CHIBA</t>
  </si>
  <si>
    <t>YOKOHAMA</t>
  </si>
  <si>
    <t>业务  黄先生：DIRECT LINE: 2687217 FAX: 2687206          EMAIL: HUANG.BYRON@CN.ZIM.COM</t>
  </si>
  <si>
    <t>CAX</t>
  </si>
  <si>
    <t>澳洲线(CHINA AUSTRALIA EXPRESS)</t>
  </si>
  <si>
    <t>SYDNEY 
(18Days)</t>
  </si>
  <si>
    <t>MELBOURNE (21Days)</t>
  </si>
  <si>
    <t>BRISBANE (24Days)</t>
  </si>
  <si>
    <t>NEW JERSEY TRADER 13S</t>
  </si>
  <si>
    <t>TO BE NAME</t>
  </si>
  <si>
    <t>GSL AFRICA 918S</t>
  </si>
  <si>
    <t>订舱咨询（提交订舱；修改订舱；订舱状态咨询）:cnxia.booking@zim.com/cnxia.booking@goldstarline.com 客服热线:400 8191071</t>
    <phoneticPr fontId="11" type="noConversion"/>
  </si>
  <si>
    <t>CEA</t>
  </si>
  <si>
    <t>东非线China East Africa  (T/S SERVICE , T/S PORT: PORT KELANG , USE SA2 AS FEEDER, )</t>
  </si>
  <si>
    <t>船舶代理:外运  挂靠码头: 海天</t>
    <phoneticPr fontId="11" type="noConversion"/>
  </si>
  <si>
    <t xml:space="preserve">海关截单:周四 16:00;  截放行:周五 12:00; 截提单:周三四(SI CUT OFF THU) 12:00 </t>
  </si>
  <si>
    <t>海关截单</t>
    <phoneticPr fontId="11" type="noConversion"/>
  </si>
  <si>
    <t>截放行</t>
    <phoneticPr fontId="11" type="noConversion"/>
  </si>
  <si>
    <t>ETD</t>
    <phoneticPr fontId="11" type="noConversion"/>
  </si>
  <si>
    <t xml:space="preserve">MAINLINER </t>
  </si>
  <si>
    <t xml:space="preserve">ETA </t>
  </si>
  <si>
    <t xml:space="preserve"> T/S PORT:   PORT KELANG</t>
  </si>
  <si>
    <t>Mombasa (22DAYS)</t>
  </si>
  <si>
    <t>Dar es Salaam (24DAYS)</t>
  </si>
  <si>
    <t>UGJ 131W</t>
  </si>
  <si>
    <t>AT1 132W</t>
  </si>
  <si>
    <t>XBL 133W</t>
  </si>
  <si>
    <t>BD5 135W</t>
  </si>
  <si>
    <t>NB1 136W</t>
  </si>
  <si>
    <r>
      <t>EX-MOMBASA TO NAIROBI</t>
    </r>
    <r>
      <rPr>
        <b/>
        <sz val="12"/>
        <color indexed="60"/>
        <rFont val="Arial Black"/>
        <family val="2"/>
      </rPr>
      <t>- BY RAIL</t>
    </r>
  </si>
  <si>
    <t>NAIROBI</t>
  </si>
  <si>
    <t>KENBO</t>
  </si>
  <si>
    <t>CP1</t>
  </si>
  <si>
    <t>马尼拉航线</t>
  </si>
  <si>
    <t>海关截单:周二 12:00;  截放行:周二 20:00; 截提单:周一 (SI CUT OFF MON) 10:00</t>
  </si>
  <si>
    <t>海关截单</t>
    <phoneticPr fontId="11" type="noConversion"/>
  </si>
  <si>
    <t>截放行</t>
    <phoneticPr fontId="11" type="noConversion"/>
  </si>
  <si>
    <t>截提单(SI CUT OFF)</t>
  </si>
  <si>
    <t>ETD</t>
    <phoneticPr fontId="11" type="noConversion"/>
  </si>
  <si>
    <t>MANILA NORTH PORT(3DAYS)</t>
  </si>
  <si>
    <t>MANILA SOUTH PORT(4DAYS)</t>
  </si>
  <si>
    <t>HANSA FRESENBURG 21011W</t>
  </si>
  <si>
    <t>QFS 171W</t>
  </si>
  <si>
    <t>OLYMPIA 0JV63W1NC</t>
  </si>
  <si>
    <t>YPP 86W</t>
  </si>
  <si>
    <t>MH GREEN 29W</t>
  </si>
  <si>
    <t>GH4 29W</t>
  </si>
  <si>
    <t>MOUNT BUTLER 0JV69S1NC</t>
  </si>
  <si>
    <t>MB6 42S</t>
  </si>
  <si>
    <t>HANSA FRESENBURG 21012S</t>
  </si>
  <si>
    <t>QFS 172S</t>
  </si>
  <si>
    <t>MOUNT BUTLER 0JV6BW1NC</t>
  </si>
  <si>
    <t>MB6 42W</t>
  </si>
  <si>
    <t>HANSA FRESENBURG 21012W</t>
  </si>
  <si>
    <t>QFS 172W</t>
  </si>
  <si>
    <t>OLYMPIA 0JV6HS1NC</t>
  </si>
  <si>
    <t>YPP 87S</t>
  </si>
  <si>
    <t>MH GREEN 30S</t>
  </si>
  <si>
    <t>GH4 30S</t>
  </si>
  <si>
    <t>MOUNT BUTLER 0JV6PS1NC</t>
  </si>
  <si>
    <t>MB6 43S</t>
  </si>
  <si>
    <t>业务  康小姐　TEL: 2687215     MOBILE: 13606051686</t>
  </si>
  <si>
    <t>航线</t>
  </si>
  <si>
    <t>船名</t>
  </si>
  <si>
    <t>航次</t>
  </si>
  <si>
    <t>福州码头</t>
  </si>
  <si>
    <t>操作时间</t>
  </si>
  <si>
    <t>马尾-厦门 
船代：嘉航</t>
  </si>
  <si>
    <t>/周四</t>
    <phoneticPr fontId="62" type="noConversion"/>
  </si>
  <si>
    <t>马尾</t>
  </si>
  <si>
    <t xml:space="preserve">截关时间：
周四12:00          周六12:00                VGM截止提交时间:
周三17:00      周五17:30  </t>
  </si>
  <si>
    <t>江阴-厦门 
船代：嘉航</t>
  </si>
  <si>
    <t>江阴</t>
  </si>
  <si>
    <t xml:space="preserve">
截关时间：
周二18:00        周五12:00       
截进重时间：
周二:16:00      周五10:00
VGM截止时间：
周二:12:00       周四:17:00
</t>
  </si>
  <si>
    <t>订舱注意事项：</t>
  </si>
  <si>
    <t>1.二程船期表详见工作表2。</t>
    <phoneticPr fontId="56" type="noConversion"/>
  </si>
  <si>
    <t>2.二程船期表可在ZIM 网站下载，网址：https://www.zimchina.com/za-cn/global-network/asia-oceania/china/china-schedules</t>
  </si>
  <si>
    <t>3. 订舱时，烦请提供完整订舱客户及合约号。</t>
  </si>
  <si>
    <t>4. VGM需同时在嘉航订舱时一并提供。如嘉航无法提交，请在ZIM网站上提交并发送，网址： https://www.zimchina.com/za-cn/tools/solas-vgm。</t>
  </si>
  <si>
    <t>5. 马尾-厦门线码头以具体放舱时为准</t>
  </si>
  <si>
    <t>QDE/787S</t>
  </si>
  <si>
    <t>QDE/791S</t>
  </si>
  <si>
    <t>QDE/793S</t>
  </si>
  <si>
    <t>QDE/795S</t>
  </si>
  <si>
    <t>QDE/797S</t>
  </si>
  <si>
    <t>QDE/799S</t>
  </si>
  <si>
    <t>QDE/801S</t>
  </si>
  <si>
    <t>QDE/803S</t>
  </si>
  <si>
    <t xml:space="preserve"> DE QI 6 </t>
    <phoneticPr fontId="56" type="noConversion"/>
  </si>
  <si>
    <t>B157</t>
    <phoneticPr fontId="56" type="noConversion"/>
  </si>
  <si>
    <t>B161</t>
    <phoneticPr fontId="56" type="noConversion"/>
  </si>
  <si>
    <t>B163</t>
    <phoneticPr fontId="56" type="noConversion"/>
  </si>
  <si>
    <t>B165</t>
    <phoneticPr fontId="56" type="noConversion"/>
  </si>
  <si>
    <t>B167</t>
    <phoneticPr fontId="56" type="noConversion"/>
  </si>
  <si>
    <t>B169</t>
    <phoneticPr fontId="56" type="noConversion"/>
  </si>
  <si>
    <t>B171</t>
    <phoneticPr fontId="56" type="noConversion"/>
  </si>
  <si>
    <t>B173</t>
    <phoneticPr fontId="56" type="noConversion"/>
  </si>
  <si>
    <t>/周日</t>
    <phoneticPr fontId="62" type="noConversion"/>
  </si>
  <si>
    <r>
      <t>/</t>
    </r>
    <r>
      <rPr>
        <sz val="10"/>
        <rFont val="宋体"/>
        <family val="3"/>
        <charset val="134"/>
      </rPr>
      <t>周四</t>
    </r>
    <phoneticPr fontId="62" type="noConversion"/>
  </si>
  <si>
    <r>
      <t>B159 (</t>
    </r>
    <r>
      <rPr>
        <sz val="11"/>
        <color rgb="FFFF0000"/>
        <rFont val="宋体"/>
        <family val="3"/>
        <charset val="134"/>
      </rPr>
      <t>取消）</t>
    </r>
    <phoneticPr fontId="56" type="noConversion"/>
  </si>
  <si>
    <t>ZY5/417S</t>
  </si>
  <si>
    <t>ZY5/419S</t>
  </si>
  <si>
    <t>ZY5/421S</t>
  </si>
  <si>
    <t>ZY5/423S</t>
  </si>
  <si>
    <t>ZY5/425S</t>
  </si>
  <si>
    <t>ZY5/427S</t>
  </si>
  <si>
    <t>ZY5/429S</t>
  </si>
  <si>
    <t>ZY5/431S</t>
  </si>
  <si>
    <t>ZY5/433S</t>
  </si>
  <si>
    <t>ZE YUAN</t>
    <phoneticPr fontId="56" type="noConversion"/>
  </si>
  <si>
    <r>
      <t>B159</t>
    </r>
    <r>
      <rPr>
        <sz val="10"/>
        <color rgb="FFFF0000"/>
        <rFont val="宋体"/>
        <family val="3"/>
        <charset val="134"/>
      </rPr>
      <t>取消</t>
    </r>
    <phoneticPr fontId="56" type="noConversion"/>
  </si>
  <si>
    <r>
      <t>/</t>
    </r>
    <r>
      <rPr>
        <sz val="10"/>
        <rFont val="宋体"/>
        <family val="3"/>
        <charset val="134"/>
      </rPr>
      <t>周六</t>
    </r>
    <phoneticPr fontId="62" type="noConversion"/>
  </si>
  <si>
    <r>
      <t>/</t>
    </r>
    <r>
      <rPr>
        <sz val="10"/>
        <rFont val="宋体"/>
        <family val="3"/>
        <charset val="134"/>
      </rPr>
      <t>周三</t>
    </r>
    <phoneticPr fontId="6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</si>
</sst>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409]d/mmm;@"/>
    <numFmt numFmtId="177" formatCode="m/d"/>
    <numFmt numFmtId="178" formatCode="[$-409]d\-mmm;@"/>
    <numFmt numFmtId="179" formatCode="dd/mm"/>
    <numFmt numFmtId="180" formatCode="0000"/>
  </numFmts>
  <fonts count="74">
    <font>
      <sz val="11"/>
      <color theme="1"/>
      <name val="宋体"/>
      <family val="2"/>
      <scheme val="minor"/>
    </font>
    <font>
      <sz val="11"/>
      <color theme="1"/>
      <name val="宋体"/>
      <family val="2"/>
      <charset val="134"/>
      <scheme val="minor"/>
    </font>
    <font>
      <sz val="12"/>
      <name val="宋体"/>
      <family val="3"/>
      <charset val="134"/>
    </font>
    <font>
      <b/>
      <sz val="12"/>
      <color rgb="FF000000"/>
      <name val="Tahoma"/>
      <family val="2"/>
    </font>
    <font>
      <sz val="9"/>
      <name val="宋体"/>
      <family val="2"/>
      <charset val="134"/>
      <scheme val="minor"/>
    </font>
    <font>
      <sz val="12"/>
      <name val="Tahoma"/>
      <family val="2"/>
    </font>
    <font>
      <b/>
      <sz val="9"/>
      <color indexed="9"/>
      <name val="Tahoma"/>
      <family val="2"/>
      <charset val="134"/>
    </font>
    <font>
      <b/>
      <sz val="12"/>
      <color theme="1"/>
      <name val="宋体"/>
      <family val="3"/>
      <charset val="134"/>
    </font>
    <font>
      <sz val="12"/>
      <color indexed="8"/>
      <name val="Tahoma"/>
      <family val="2"/>
    </font>
    <font>
      <sz val="12"/>
      <color theme="1"/>
      <name val="Tahoma"/>
      <family val="2"/>
    </font>
    <font>
      <sz val="12"/>
      <color theme="1"/>
      <name val="宋体"/>
      <family val="3"/>
      <charset val="134"/>
    </font>
    <font>
      <sz val="11"/>
      <color theme="1"/>
      <name val="宋体"/>
      <family val="2"/>
      <scheme val="minor"/>
    </font>
    <font>
      <sz val="12"/>
      <color rgb="FFFF0000"/>
      <name val="Tahoma"/>
      <family val="2"/>
    </font>
    <font>
      <sz val="12"/>
      <color indexed="8"/>
      <name val="宋体"/>
      <family val="3"/>
      <charset val="134"/>
    </font>
    <font>
      <b/>
      <sz val="18"/>
      <color rgb="FF000000"/>
      <name val="Tahoma"/>
      <family val="2"/>
    </font>
    <font>
      <b/>
      <sz val="14"/>
      <color theme="1"/>
      <name val="Tahoma"/>
      <family val="2"/>
    </font>
    <font>
      <b/>
      <sz val="14"/>
      <color rgb="FFFF0000"/>
      <name val="宋体"/>
      <family val="3"/>
      <charset val="134"/>
    </font>
    <font>
      <b/>
      <sz val="14"/>
      <color theme="1"/>
      <name val="宋体"/>
      <family val="3"/>
      <charset val="134"/>
    </font>
    <font>
      <sz val="10"/>
      <name val="Arial"/>
      <family val="2"/>
    </font>
    <font>
      <sz val="11"/>
      <name val="Tahoma"/>
      <family val="2"/>
    </font>
    <font>
      <b/>
      <sz val="12"/>
      <name val="Tahoma"/>
      <family val="2"/>
    </font>
    <font>
      <b/>
      <sz val="12"/>
      <name val="宋体"/>
      <family val="3"/>
      <charset val="134"/>
    </font>
    <font>
      <b/>
      <sz val="14"/>
      <name val="Tahoma"/>
      <family val="2"/>
    </font>
    <font>
      <u/>
      <sz val="11"/>
      <color theme="10"/>
      <name val="宋体"/>
      <family val="2"/>
      <scheme val="minor"/>
    </font>
    <font>
      <sz val="12"/>
      <color rgb="FF000000"/>
      <name val="Tahoma"/>
      <family val="2"/>
    </font>
    <font>
      <b/>
      <sz val="12"/>
      <color theme="1"/>
      <name val="Tahoma"/>
      <family val="2"/>
    </font>
    <font>
      <b/>
      <sz val="18"/>
      <color theme="1"/>
      <name val="Tahoma"/>
      <family val="2"/>
    </font>
    <font>
      <sz val="12"/>
      <color theme="0" tint="-4.9989318521683403E-2"/>
      <name val="Tahoma"/>
      <family val="2"/>
    </font>
    <font>
      <b/>
      <sz val="14"/>
      <color rgb="FFFF0000"/>
      <name val="Tahoma"/>
      <family val="2"/>
    </font>
    <font>
      <sz val="12"/>
      <color theme="0"/>
      <name val="Tahoma"/>
      <family val="2"/>
    </font>
    <font>
      <u/>
      <sz val="12"/>
      <color rgb="FF000000"/>
      <name val="Tahoma"/>
      <family val="2"/>
    </font>
    <font>
      <b/>
      <sz val="12"/>
      <color rgb="FF000000"/>
      <name val="宋体"/>
      <family val="3"/>
      <charset val="134"/>
    </font>
    <font>
      <sz val="12"/>
      <color theme="1"/>
      <name val="微软雅黑"/>
      <family val="2"/>
      <charset val="134"/>
    </font>
    <font>
      <sz val="12"/>
      <color theme="1"/>
      <name val="宋体"/>
      <family val="2"/>
      <charset val="134"/>
      <scheme val="minor"/>
    </font>
    <font>
      <sz val="11"/>
      <color rgb="FF000000"/>
      <name val="宋体"/>
      <family val="2"/>
      <scheme val="minor"/>
    </font>
    <font>
      <sz val="11"/>
      <color theme="1"/>
      <name val="Tahoma"/>
      <family val="2"/>
    </font>
    <font>
      <sz val="12"/>
      <name val="Tahoma"/>
      <family val="2"/>
      <charset val="134"/>
    </font>
    <font>
      <sz val="11"/>
      <name val="宋体"/>
      <family val="2"/>
      <scheme val="minor"/>
    </font>
    <font>
      <sz val="12"/>
      <color theme="1"/>
      <name val="Arial Black"/>
      <family val="2"/>
    </font>
    <font>
      <sz val="12"/>
      <color indexed="8"/>
      <name val="Tahoma"/>
      <family val="3"/>
      <charset val="134"/>
    </font>
    <font>
      <b/>
      <sz val="12"/>
      <color indexed="8"/>
      <name val="Tahoma"/>
      <family val="2"/>
    </font>
    <font>
      <b/>
      <sz val="12"/>
      <name val="Arial Black"/>
      <family val="2"/>
    </font>
    <font>
      <b/>
      <sz val="12"/>
      <color indexed="60"/>
      <name val="Arial Black"/>
      <family val="2"/>
    </font>
    <font>
      <b/>
      <sz val="12"/>
      <color theme="1"/>
      <name val="Arial Black"/>
      <family val="2"/>
    </font>
    <font>
      <b/>
      <sz val="12"/>
      <color rgb="FFFF0000"/>
      <name val="Arial Black"/>
      <family val="2"/>
    </font>
    <font>
      <sz val="12"/>
      <name val="Arial Black"/>
      <family val="2"/>
    </font>
    <font>
      <sz val="12"/>
      <name val="Arial"/>
      <family val="2"/>
    </font>
    <font>
      <sz val="12"/>
      <color indexed="60"/>
      <name val="Arial Black"/>
      <family val="2"/>
    </font>
    <font>
      <sz val="12"/>
      <color rgb="FFFF0000"/>
      <name val="Arial Black"/>
      <family val="2"/>
    </font>
    <font>
      <sz val="12"/>
      <color theme="2" tint="-0.499984740745262"/>
      <name val="Tahoma"/>
      <family val="2"/>
    </font>
    <font>
      <b/>
      <sz val="12"/>
      <color rgb="FF000000"/>
      <name val="Tahoma"/>
      <family val="2"/>
      <charset val="134"/>
    </font>
    <font>
      <sz val="12"/>
      <color rgb="FF000000"/>
      <name val="宋体"/>
      <family val="3"/>
      <charset val="134"/>
    </font>
    <font>
      <sz val="11"/>
      <name val="宋体"/>
      <family val="2"/>
      <charset val="134"/>
      <scheme val="minor"/>
    </font>
    <font>
      <sz val="11"/>
      <color rgb="FF000000"/>
      <name val="Tahoma"/>
      <family val="2"/>
    </font>
    <font>
      <sz val="11"/>
      <color rgb="FF000000"/>
      <name val="Calibri"/>
      <family val="2"/>
    </font>
    <font>
      <b/>
      <sz val="12"/>
      <color theme="0"/>
      <name val="宋体"/>
      <family val="3"/>
      <charset val="134"/>
    </font>
    <font>
      <sz val="9"/>
      <name val="宋体"/>
      <family val="3"/>
      <charset val="134"/>
      <scheme val="minor"/>
    </font>
    <font>
      <sz val="10"/>
      <name val="Verdana"/>
      <family val="2"/>
    </font>
    <font>
      <sz val="11"/>
      <color theme="1"/>
      <name val="Arial"/>
      <family val="2"/>
    </font>
    <font>
      <b/>
      <sz val="10"/>
      <name val="Verdana"/>
      <family val="2"/>
    </font>
    <font>
      <sz val="11"/>
      <name val="Arial"/>
      <family val="2"/>
    </font>
    <font>
      <sz val="10"/>
      <name val="宋体"/>
      <family val="3"/>
      <charset val="134"/>
    </font>
    <font>
      <sz val="9"/>
      <name val="宋体"/>
      <family val="3"/>
      <charset val="134"/>
    </font>
    <font>
      <sz val="10"/>
      <name val="Calibri Light"/>
      <family val="2"/>
    </font>
    <font>
      <sz val="11"/>
      <name val="宋体"/>
      <family val="3"/>
      <charset val="134"/>
    </font>
    <font>
      <sz val="11"/>
      <color theme="0"/>
      <name val="宋体"/>
      <family val="3"/>
      <charset val="134"/>
      <scheme val="minor"/>
    </font>
    <font>
      <sz val="11"/>
      <color rgb="FF212B60"/>
      <name val="宋体"/>
      <family val="3"/>
      <charset val="134"/>
    </font>
    <font>
      <sz val="11"/>
      <color rgb="FFFF0000"/>
      <name val="Tahoma"/>
      <family val="2"/>
      <charset val="134"/>
    </font>
    <font>
      <sz val="11"/>
      <color rgb="FF212B60"/>
      <name val="Tahoma"/>
      <family val="2"/>
      <charset val="134"/>
    </font>
    <font>
      <sz val="11"/>
      <color rgb="FFFF0000"/>
      <name val="Arial"/>
      <family val="2"/>
    </font>
    <font>
      <sz val="10"/>
      <color rgb="FFFF0000"/>
      <name val="Verdana"/>
      <family val="2"/>
    </font>
    <font>
      <sz val="11"/>
      <color rgb="FFFF0000"/>
      <name val="宋体"/>
      <family val="3"/>
      <charset val="134"/>
    </font>
    <font>
      <sz val="10"/>
      <color rgb="FFFF0000"/>
      <name val="宋体"/>
      <family val="3"/>
      <charset val="134"/>
    </font>
    <font>
      <b/>
      <sz val="11"/>
      <color rgb="FFFF0000"/>
      <name val="Arial"/>
      <family val="2"/>
    </font>
  </fonts>
  <fills count="16">
    <fill>
      <patternFill patternType="none"/>
    </fill>
    <fill>
      <patternFill patternType="gray125"/>
    </fill>
    <fill>
      <patternFill patternType="solid">
        <fgColor rgb="FF9BC2E6"/>
        <bgColor indexed="64"/>
      </patternFill>
    </fill>
    <fill>
      <patternFill patternType="solid">
        <fgColor indexed="62"/>
        <bgColor indexed="64"/>
      </patternFill>
    </fill>
    <fill>
      <patternFill patternType="solid">
        <fgColor rgb="FFDDEBF7"/>
        <bgColor indexed="64"/>
      </patternFill>
    </fill>
    <fill>
      <patternFill patternType="solid">
        <fgColor theme="0"/>
        <bgColor indexed="64"/>
      </patternFill>
    </fill>
    <fill>
      <patternFill patternType="solid">
        <fgColor rgb="FFBDD7EE"/>
        <bgColor indexed="64"/>
      </patternFill>
    </fill>
    <fill>
      <patternFill patternType="solid">
        <fgColor theme="6" tint="0.39997558519241921"/>
        <bgColor indexed="64"/>
      </patternFill>
    </fill>
    <fill>
      <patternFill patternType="solid">
        <fgColor rgb="FFFFFFFF"/>
        <bgColor indexed="64"/>
      </patternFill>
    </fill>
    <fill>
      <patternFill patternType="solid">
        <fgColor rgb="FFFFE699"/>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FFC000"/>
        <bgColor indexed="64"/>
      </patternFill>
    </fill>
    <fill>
      <patternFill patternType="solid">
        <fgColor rgb="FF9BC2E6"/>
        <bgColor rgb="FF000000"/>
      </patternFill>
    </fill>
    <fill>
      <patternFill patternType="solid">
        <fgColor theme="4"/>
        <bgColor indexed="64"/>
      </patternFill>
    </fill>
    <fill>
      <patternFill patternType="solid">
        <fgColor theme="0" tint="-4.9989318521683403E-2"/>
        <bgColor indexed="64"/>
      </patternFill>
    </fill>
  </fills>
  <borders count="59">
    <border>
      <left/>
      <right/>
      <top/>
      <bottom/>
      <diagonal/>
    </border>
    <border>
      <left style="thin">
        <color rgb="FF000000"/>
      </left>
      <right style="thin">
        <color rgb="FF000000"/>
      </right>
      <top style="thin">
        <color rgb="FF000000"/>
      </top>
      <bottom style="thin">
        <color rgb="FF000000"/>
      </bottom>
      <diagonal/>
    </border>
    <border>
      <left style="thin">
        <color indexed="62"/>
      </left>
      <right style="thin">
        <color indexed="62"/>
      </right>
      <top style="thin">
        <color indexed="62"/>
      </top>
      <bottom style="thin">
        <color indexed="62"/>
      </bottom>
      <diagonal/>
    </border>
    <border>
      <left style="thin">
        <color rgb="FF000000"/>
      </left>
      <right/>
      <top style="thin">
        <color rgb="FF000000"/>
      </top>
      <bottom style="thin">
        <color rgb="FF000000"/>
      </bottom>
      <diagonal/>
    </border>
    <border>
      <left/>
      <right/>
      <top style="thin">
        <color rgb="FF000000"/>
      </top>
      <bottom/>
      <diagonal/>
    </border>
    <border>
      <left/>
      <right style="thin">
        <color auto="1"/>
      </right>
      <top style="thin">
        <color rgb="FF000000"/>
      </top>
      <bottom/>
      <diagonal/>
    </border>
    <border>
      <left style="thin">
        <color auto="1"/>
      </left>
      <right style="thin">
        <color auto="1"/>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rgb="FF000000"/>
      </bottom>
      <diagonal/>
    </border>
    <border>
      <left style="medium">
        <color indexed="64"/>
      </left>
      <right/>
      <top style="thin">
        <color rgb="FF000000"/>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rgb="FF000000"/>
      </right>
      <top style="medium">
        <color indexed="64"/>
      </top>
      <bottom style="thin">
        <color rgb="FF000000"/>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auto="1"/>
      </bottom>
      <diagonal/>
    </border>
    <border>
      <left style="medium">
        <color indexed="64"/>
      </left>
      <right style="thin">
        <color rgb="FF000000"/>
      </right>
      <top style="thin">
        <color rgb="FF000000"/>
      </top>
      <bottom style="thin">
        <color rgb="FF000000"/>
      </bottom>
      <diagonal/>
    </border>
    <border>
      <left/>
      <right style="medium">
        <color indexed="64"/>
      </right>
      <top style="thin">
        <color indexed="64"/>
      </top>
      <bottom style="thin">
        <color indexed="64"/>
      </bottom>
      <diagonal/>
    </border>
    <border>
      <left style="thin">
        <color indexed="64"/>
      </left>
      <right/>
      <top/>
      <bottom style="thin">
        <color rgb="FF000000"/>
      </bottom>
      <diagonal/>
    </border>
    <border>
      <left style="thin">
        <color rgb="FF000000"/>
      </left>
      <right style="thin">
        <color rgb="FF000000"/>
      </right>
      <top style="thin">
        <color rgb="FF000000"/>
      </top>
      <bottom/>
      <diagonal/>
    </border>
    <border>
      <left/>
      <right style="thin">
        <color auto="1"/>
      </right>
      <top/>
      <bottom style="thin">
        <color auto="1"/>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top/>
      <bottom/>
      <diagonal/>
    </border>
    <border>
      <left style="thin">
        <color rgb="FF000000"/>
      </left>
      <right/>
      <top/>
      <bottom/>
      <diagonal/>
    </border>
    <border>
      <left style="thin">
        <color rgb="FF000000"/>
      </left>
      <right style="thin">
        <color rgb="FF000000"/>
      </right>
      <top/>
      <bottom/>
      <diagonal/>
    </border>
    <border diagonalDown="1">
      <left style="thin">
        <color indexed="64"/>
      </left>
      <right style="thin">
        <color indexed="64"/>
      </right>
      <top style="thin">
        <color indexed="64"/>
      </top>
      <bottom style="thin">
        <color indexed="64"/>
      </bottom>
      <diagonal style="thin">
        <color indexed="64"/>
      </diagonal>
    </border>
  </borders>
  <cellStyleXfs count="13">
    <xf numFmtId="0" fontId="0" fillId="0" borderId="0"/>
    <xf numFmtId="176" fontId="2" fillId="0" borderId="0">
      <alignment vertical="center"/>
    </xf>
    <xf numFmtId="177" fontId="6" fillId="3" borderId="2">
      <alignment vertical="center"/>
    </xf>
    <xf numFmtId="0" fontId="2" fillId="0" borderId="2" applyNumberFormat="0" applyFont="0" applyFill="0" applyAlignment="0" applyProtection="0">
      <alignment horizontal="center" vertical="center"/>
    </xf>
    <xf numFmtId="176" fontId="2" fillId="0" borderId="0">
      <alignment vertical="center"/>
    </xf>
    <xf numFmtId="0" fontId="1" fillId="0" borderId="0"/>
    <xf numFmtId="0" fontId="18" fillId="0" borderId="0"/>
    <xf numFmtId="0" fontId="18" fillId="0" borderId="0"/>
    <xf numFmtId="0" fontId="23" fillId="0" borderId="0" applyNumberFormat="0" applyFill="0" applyBorder="0" applyAlignment="0" applyProtection="0"/>
    <xf numFmtId="176" fontId="2" fillId="0" borderId="0">
      <alignment vertical="center"/>
    </xf>
    <xf numFmtId="0" fontId="18" fillId="0" borderId="0"/>
    <xf numFmtId="0" fontId="18" fillId="0" borderId="0"/>
    <xf numFmtId="0" fontId="11" fillId="0" borderId="0">
      <alignment vertical="center"/>
    </xf>
  </cellStyleXfs>
  <cellXfs count="471">
    <xf numFmtId="0" fontId="0" fillId="0" borderId="0" xfId="0"/>
    <xf numFmtId="176" fontId="3" fillId="2" borderId="1" xfId="1" applyFont="1" applyFill="1" applyBorder="1" applyAlignment="1">
      <alignment horizontal="center" vertical="center"/>
    </xf>
    <xf numFmtId="176" fontId="3" fillId="2" borderId="1" xfId="1" applyFont="1" applyFill="1" applyBorder="1" applyAlignment="1">
      <alignment horizontal="left" vertical="center" wrapText="1"/>
    </xf>
    <xf numFmtId="176" fontId="5" fillId="0" borderId="1" xfId="1" applyFont="1" applyBorder="1" applyAlignment="1">
      <alignment horizontal="center" vertical="center"/>
    </xf>
    <xf numFmtId="176" fontId="5" fillId="0" borderId="0" xfId="1" applyFont="1">
      <alignment vertical="center"/>
    </xf>
    <xf numFmtId="177" fontId="7" fillId="2" borderId="1" xfId="2" applyFont="1" applyFill="1" applyBorder="1" applyAlignment="1">
      <alignment horizontal="left" vertical="center"/>
    </xf>
    <xf numFmtId="176" fontId="8" fillId="0" borderId="1" xfId="1" applyFont="1" applyBorder="1" applyAlignment="1">
      <alignment horizontal="center" vertical="center"/>
    </xf>
    <xf numFmtId="176" fontId="8" fillId="0" borderId="0" xfId="1" applyFont="1">
      <alignment vertical="center"/>
    </xf>
    <xf numFmtId="177" fontId="5" fillId="4" borderId="1" xfId="3" applyNumberFormat="1" applyFont="1" applyFill="1" applyBorder="1" applyAlignment="1">
      <alignment horizontal="center" vertical="center"/>
    </xf>
    <xf numFmtId="177" fontId="9" fillId="4" borderId="1" xfId="3" applyNumberFormat="1" applyFont="1" applyFill="1" applyBorder="1" applyAlignment="1">
      <alignment horizontal="center" vertical="center"/>
    </xf>
    <xf numFmtId="177" fontId="10" fillId="4" borderId="1" xfId="3" applyNumberFormat="1" applyFont="1" applyFill="1" applyBorder="1" applyAlignment="1">
      <alignment horizontal="center" vertical="center"/>
    </xf>
    <xf numFmtId="177" fontId="9" fillId="4" borderId="1" xfId="3" applyNumberFormat="1" applyFont="1" applyFill="1" applyBorder="1" applyAlignment="1">
      <alignment horizontal="center" vertical="center" wrapText="1"/>
    </xf>
    <xf numFmtId="176" fontId="9" fillId="4" borderId="1" xfId="1" applyFont="1" applyFill="1" applyBorder="1" applyAlignment="1">
      <alignment horizontal="center" vertical="center"/>
    </xf>
    <xf numFmtId="177" fontId="9" fillId="4" borderId="1" xfId="3" applyNumberFormat="1" applyFont="1" applyFill="1" applyBorder="1" applyAlignment="1">
      <alignment horizontal="center" vertical="center"/>
    </xf>
    <xf numFmtId="176" fontId="9" fillId="5" borderId="1" xfId="3" applyNumberFormat="1" applyFont="1" applyFill="1" applyBorder="1" applyAlignment="1">
      <alignment horizontal="center" vertical="center" wrapText="1"/>
    </xf>
    <xf numFmtId="0" fontId="9" fillId="5" borderId="1" xfId="4" applyNumberFormat="1" applyFont="1" applyFill="1" applyBorder="1" applyAlignment="1">
      <alignment horizontal="center" vertical="center" wrapText="1"/>
    </xf>
    <xf numFmtId="176" fontId="9" fillId="5" borderId="1" xfId="4" applyFont="1" applyFill="1" applyBorder="1" applyAlignment="1">
      <alignment horizontal="center" vertical="center" wrapText="1"/>
    </xf>
    <xf numFmtId="176" fontId="9" fillId="5" borderId="1" xfId="3" applyNumberFormat="1" applyFont="1" applyFill="1" applyBorder="1" applyAlignment="1">
      <alignment horizontal="center" vertical="center"/>
    </xf>
    <xf numFmtId="176" fontId="12" fillId="5" borderId="1" xfId="3" applyNumberFormat="1" applyFont="1" applyFill="1" applyBorder="1" applyAlignment="1">
      <alignment horizontal="center" vertical="center" wrapText="1"/>
    </xf>
    <xf numFmtId="178" fontId="9" fillId="5" borderId="1" xfId="1" applyNumberFormat="1" applyFont="1" applyFill="1" applyBorder="1" applyAlignment="1">
      <alignment horizontal="center" vertical="center"/>
    </xf>
    <xf numFmtId="176" fontId="8" fillId="5" borderId="0" xfId="1" applyFont="1" applyFill="1">
      <alignment vertical="center"/>
    </xf>
    <xf numFmtId="0" fontId="12" fillId="5" borderId="1" xfId="4" applyNumberFormat="1" applyFont="1" applyFill="1" applyBorder="1" applyAlignment="1">
      <alignment horizontal="center" vertical="center" wrapText="1"/>
    </xf>
    <xf numFmtId="176" fontId="12" fillId="5" borderId="1" xfId="4" applyFont="1" applyFill="1" applyBorder="1" applyAlignment="1">
      <alignment horizontal="center" vertical="center" wrapText="1"/>
    </xf>
    <xf numFmtId="0" fontId="5" fillId="5" borderId="1" xfId="4" applyNumberFormat="1" applyFont="1" applyFill="1" applyBorder="1" applyAlignment="1">
      <alignment horizontal="center" vertical="center" wrapText="1"/>
    </xf>
    <xf numFmtId="176" fontId="9" fillId="0" borderId="1" xfId="1" applyFont="1" applyBorder="1" applyAlignment="1">
      <alignment horizontal="center" vertical="center"/>
    </xf>
    <xf numFmtId="176" fontId="9" fillId="0" borderId="0" xfId="1" applyFont="1">
      <alignment vertical="center"/>
    </xf>
    <xf numFmtId="176" fontId="9" fillId="5" borderId="0" xfId="1" applyFont="1" applyFill="1">
      <alignment vertical="center"/>
    </xf>
    <xf numFmtId="176" fontId="12" fillId="5" borderId="1" xfId="3" applyNumberFormat="1" applyFont="1" applyFill="1" applyBorder="1" applyAlignment="1">
      <alignment horizontal="center" vertical="center"/>
    </xf>
    <xf numFmtId="176" fontId="9" fillId="0" borderId="3" xfId="4" applyFont="1" applyBorder="1" applyAlignment="1">
      <alignment vertical="center" wrapText="1"/>
    </xf>
    <xf numFmtId="176" fontId="8" fillId="0" borderId="3" xfId="4" applyFont="1" applyBorder="1" applyAlignment="1">
      <alignment vertical="center" wrapText="1"/>
    </xf>
    <xf numFmtId="176" fontId="13" fillId="0" borderId="3" xfId="4" applyFont="1" applyBorder="1" applyAlignment="1">
      <alignment horizontal="left" vertical="center" wrapText="1"/>
    </xf>
    <xf numFmtId="176" fontId="13" fillId="5" borderId="4" xfId="4" applyFont="1" applyFill="1" applyBorder="1" applyAlignment="1">
      <alignment vertical="center" wrapText="1"/>
    </xf>
    <xf numFmtId="176" fontId="13" fillId="5" borderId="5" xfId="4" applyFont="1" applyFill="1" applyBorder="1" applyAlignment="1">
      <alignment vertical="center" wrapText="1"/>
    </xf>
    <xf numFmtId="0" fontId="0" fillId="5" borderId="6" xfId="5" applyFont="1" applyFill="1" applyBorder="1" applyAlignment="1">
      <alignment horizontal="center" vertical="center"/>
    </xf>
    <xf numFmtId="176" fontId="14" fillId="2" borderId="7" xfId="1" applyFont="1" applyFill="1" applyBorder="1" applyAlignment="1">
      <alignment horizontal="center" vertical="center" wrapText="1"/>
    </xf>
    <xf numFmtId="176" fontId="15" fillId="2" borderId="8" xfId="1" applyFont="1" applyFill="1" applyBorder="1" applyAlignment="1">
      <alignment horizontal="left" vertical="center"/>
    </xf>
    <xf numFmtId="176" fontId="15" fillId="2" borderId="9" xfId="1" applyFont="1" applyFill="1" applyBorder="1" applyAlignment="1">
      <alignment horizontal="left" vertical="center"/>
    </xf>
    <xf numFmtId="177" fontId="5" fillId="6" borderId="10" xfId="3" applyNumberFormat="1" applyFont="1" applyFill="1" applyBorder="1" applyAlignment="1">
      <alignment horizontal="center" vertical="center"/>
    </xf>
    <xf numFmtId="177" fontId="5" fillId="6" borderId="11" xfId="3" applyNumberFormat="1" applyFont="1" applyFill="1" applyBorder="1" applyAlignment="1">
      <alignment horizontal="center" vertical="center"/>
    </xf>
    <xf numFmtId="177" fontId="10" fillId="6" borderId="11" xfId="3" applyNumberFormat="1" applyFont="1" applyFill="1" applyBorder="1" applyAlignment="1">
      <alignment horizontal="center" vertical="center"/>
    </xf>
    <xf numFmtId="177" fontId="5" fillId="6" borderId="11" xfId="3" applyNumberFormat="1" applyFont="1" applyFill="1" applyBorder="1" applyAlignment="1">
      <alignment horizontal="center" vertical="center" wrapText="1"/>
    </xf>
    <xf numFmtId="177" fontId="5" fillId="6" borderId="11" xfId="3" applyNumberFormat="1" applyFont="1" applyFill="1" applyBorder="1" applyAlignment="1">
      <alignment horizontal="center" vertical="center" wrapText="1"/>
    </xf>
    <xf numFmtId="176" fontId="5" fillId="6" borderId="11" xfId="1" applyFont="1" applyFill="1" applyBorder="1" applyAlignment="1">
      <alignment horizontal="center" vertical="center"/>
    </xf>
    <xf numFmtId="176" fontId="5" fillId="6" borderId="12" xfId="1" applyFont="1" applyFill="1" applyBorder="1" applyAlignment="1">
      <alignment horizontal="center" vertical="center"/>
    </xf>
    <xf numFmtId="177" fontId="5" fillId="6" borderId="11" xfId="3" applyNumberFormat="1" applyFont="1" applyFill="1" applyBorder="1" applyAlignment="1">
      <alignment horizontal="center" vertical="center"/>
    </xf>
    <xf numFmtId="176" fontId="5" fillId="6" borderId="11" xfId="1" applyFont="1" applyFill="1" applyBorder="1" applyAlignment="1">
      <alignment horizontal="center" vertical="center" wrapText="1"/>
    </xf>
    <xf numFmtId="176" fontId="5" fillId="6" borderId="12" xfId="1" applyFont="1" applyFill="1" applyBorder="1" applyAlignment="1">
      <alignment horizontal="center" vertical="center" wrapText="1"/>
    </xf>
    <xf numFmtId="176" fontId="9" fillId="5" borderId="10" xfId="3" applyNumberFormat="1" applyFont="1" applyFill="1" applyBorder="1" applyAlignment="1">
      <alignment horizontal="center" vertical="center" wrapText="1"/>
    </xf>
    <xf numFmtId="176" fontId="5" fillId="0" borderId="11" xfId="3" applyNumberFormat="1" applyFont="1" applyBorder="1" applyAlignment="1">
      <alignment horizontal="center" vertical="center" wrapText="1"/>
    </xf>
    <xf numFmtId="176" fontId="9" fillId="5" borderId="11" xfId="3" applyNumberFormat="1" applyFont="1" applyFill="1" applyBorder="1" applyAlignment="1">
      <alignment horizontal="center" vertical="center"/>
    </xf>
    <xf numFmtId="176" fontId="12" fillId="5" borderId="10" xfId="3" applyNumberFormat="1" applyFont="1" applyFill="1" applyBorder="1" applyAlignment="1">
      <alignment horizontal="center" vertical="center" wrapText="1"/>
    </xf>
    <xf numFmtId="176" fontId="12" fillId="5" borderId="11" xfId="6" applyNumberFormat="1" applyFont="1" applyFill="1" applyBorder="1" applyAlignment="1">
      <alignment horizontal="center" vertical="center" wrapText="1"/>
    </xf>
    <xf numFmtId="176" fontId="5" fillId="0" borderId="11" xfId="7" applyNumberFormat="1" applyFont="1" applyBorder="1" applyAlignment="1">
      <alignment horizontal="center" vertical="center"/>
    </xf>
    <xf numFmtId="176" fontId="5" fillId="0" borderId="12" xfId="7" applyNumberFormat="1" applyFont="1" applyBorder="1" applyAlignment="1">
      <alignment horizontal="center" vertical="center"/>
    </xf>
    <xf numFmtId="176" fontId="19" fillId="0" borderId="0" xfId="1" applyFont="1">
      <alignment vertical="center"/>
    </xf>
    <xf numFmtId="176" fontId="5" fillId="5" borderId="11" xfId="3" applyNumberFormat="1" applyFont="1" applyFill="1" applyBorder="1" applyAlignment="1">
      <alignment horizontal="center" vertical="center" wrapText="1"/>
    </xf>
    <xf numFmtId="176" fontId="5" fillId="0" borderId="11" xfId="3" quotePrefix="1" applyNumberFormat="1" applyFont="1" applyBorder="1" applyAlignment="1">
      <alignment horizontal="center" vertical="center" wrapText="1"/>
    </xf>
    <xf numFmtId="176" fontId="5" fillId="0" borderId="11" xfId="3" applyNumberFormat="1" applyFont="1" applyBorder="1" applyAlignment="1">
      <alignment horizontal="center" vertical="center"/>
    </xf>
    <xf numFmtId="176" fontId="5" fillId="0" borderId="11" xfId="4" applyFont="1" applyBorder="1" applyAlignment="1">
      <alignment horizontal="center" vertical="center" wrapText="1"/>
    </xf>
    <xf numFmtId="176" fontId="5" fillId="5" borderId="11" xfId="6" applyNumberFormat="1" applyFont="1" applyFill="1" applyBorder="1" applyAlignment="1">
      <alignment horizontal="center" vertical="center" wrapText="1"/>
    </xf>
    <xf numFmtId="176" fontId="5" fillId="0" borderId="0" xfId="5" applyNumberFormat="1" applyFont="1" applyAlignment="1">
      <alignment horizontal="center" vertical="center"/>
    </xf>
    <xf numFmtId="176" fontId="5" fillId="0" borderId="13" xfId="4" applyFont="1" applyBorder="1" applyAlignment="1">
      <alignment horizontal="left" vertical="center" wrapText="1"/>
    </xf>
    <xf numFmtId="176" fontId="5" fillId="0" borderId="14" xfId="4" applyFont="1" applyBorder="1" applyAlignment="1">
      <alignment horizontal="left" vertical="center" wrapText="1"/>
    </xf>
    <xf numFmtId="176" fontId="5" fillId="0" borderId="0" xfId="1" applyFont="1" applyAlignment="1">
      <alignment horizontal="center" vertical="center"/>
    </xf>
    <xf numFmtId="176" fontId="20" fillId="2" borderId="11" xfId="1" applyFont="1" applyFill="1" applyBorder="1" applyAlignment="1">
      <alignment horizontal="center" vertical="center"/>
    </xf>
    <xf numFmtId="176" fontId="21" fillId="2" borderId="11" xfId="1" applyFont="1" applyFill="1" applyBorder="1" applyAlignment="1">
      <alignment horizontal="left" vertical="center"/>
    </xf>
    <xf numFmtId="177" fontId="21" fillId="2" borderId="11" xfId="2" applyFont="1" applyFill="1" applyBorder="1" applyAlignment="1">
      <alignment horizontal="left" vertical="center" wrapText="1"/>
    </xf>
    <xf numFmtId="177" fontId="21" fillId="2" borderId="11" xfId="2" applyFont="1" applyFill="1" applyBorder="1" applyAlignment="1">
      <alignment horizontal="left" vertical="center"/>
    </xf>
    <xf numFmtId="177" fontId="2" fillId="6" borderId="11" xfId="3" applyNumberFormat="1" applyFont="1" applyFill="1" applyBorder="1" applyAlignment="1">
      <alignment horizontal="center" vertical="center"/>
    </xf>
    <xf numFmtId="177" fontId="2" fillId="6" borderId="11" xfId="3" applyNumberFormat="1" applyFont="1" applyFill="1" applyBorder="1" applyAlignment="1">
      <alignment horizontal="center" vertical="center" wrapText="1"/>
    </xf>
    <xf numFmtId="177" fontId="9" fillId="0" borderId="11" xfId="3" applyNumberFormat="1" applyFont="1" applyBorder="1" applyAlignment="1">
      <alignment horizontal="center" vertical="center"/>
    </xf>
    <xf numFmtId="1" fontId="9" fillId="0" borderId="11" xfId="3" applyNumberFormat="1" applyFont="1" applyBorder="1" applyAlignment="1">
      <alignment horizontal="center" vertical="center"/>
    </xf>
    <xf numFmtId="176" fontId="9" fillId="0" borderId="11" xfId="3" applyNumberFormat="1" applyFont="1" applyBorder="1" applyAlignment="1">
      <alignment horizontal="center" vertical="center"/>
    </xf>
    <xf numFmtId="176" fontId="9" fillId="5" borderId="11" xfId="3" applyNumberFormat="1" applyFont="1" applyFill="1" applyBorder="1" applyAlignment="1">
      <alignment horizontal="center" vertical="center" wrapText="1"/>
    </xf>
    <xf numFmtId="176" fontId="9" fillId="0" borderId="11" xfId="1" applyFont="1" applyBorder="1" applyAlignment="1">
      <alignment horizontal="center" vertical="center"/>
    </xf>
    <xf numFmtId="177" fontId="12" fillId="0" borderId="11" xfId="3" applyNumberFormat="1" applyFont="1" applyBorder="1" applyAlignment="1">
      <alignment horizontal="center" vertical="center"/>
    </xf>
    <xf numFmtId="176" fontId="5" fillId="0" borderId="11" xfId="4" applyFont="1" applyBorder="1" applyAlignment="1">
      <alignment horizontal="left" vertical="center" wrapText="1"/>
    </xf>
    <xf numFmtId="176" fontId="5" fillId="5" borderId="0" xfId="1" applyFont="1" applyFill="1" applyAlignment="1">
      <alignment horizontal="center" vertical="center"/>
    </xf>
    <xf numFmtId="176" fontId="5" fillId="5" borderId="0" xfId="1" applyFont="1" applyFill="1">
      <alignment vertical="center"/>
    </xf>
    <xf numFmtId="176" fontId="14" fillId="2" borderId="7" xfId="1" applyFont="1" applyFill="1" applyBorder="1" applyAlignment="1">
      <alignment horizontal="center" vertical="center"/>
    </xf>
    <xf numFmtId="177" fontId="22" fillId="2" borderId="9" xfId="2" applyFont="1" applyFill="1" applyBorder="1" applyAlignment="1">
      <alignment horizontal="left" vertical="center"/>
    </xf>
    <xf numFmtId="176" fontId="20" fillId="6" borderId="11" xfId="1" applyFont="1" applyFill="1" applyBorder="1" applyAlignment="1">
      <alignment horizontal="center" vertical="center" wrapText="1"/>
    </xf>
    <xf numFmtId="176" fontId="20" fillId="6" borderId="12" xfId="1" applyFont="1" applyFill="1" applyBorder="1" applyAlignment="1">
      <alignment horizontal="center" vertical="center" wrapText="1"/>
    </xf>
    <xf numFmtId="176" fontId="5" fillId="5" borderId="11" xfId="3" applyNumberFormat="1" applyFont="1" applyFill="1" applyBorder="1" applyAlignment="1">
      <alignment horizontal="center" vertical="center"/>
    </xf>
    <xf numFmtId="176" fontId="24" fillId="0" borderId="15" xfId="8" applyNumberFormat="1" applyFont="1" applyBorder="1" applyAlignment="1">
      <alignment horizontal="left" vertical="center"/>
    </xf>
    <xf numFmtId="176" fontId="25" fillId="0" borderId="16" xfId="4" applyFont="1" applyBorder="1" applyAlignment="1">
      <alignment horizontal="left" vertical="center" wrapText="1"/>
    </xf>
    <xf numFmtId="176" fontId="26" fillId="2" borderId="17" xfId="1" applyFont="1" applyFill="1" applyBorder="1" applyAlignment="1">
      <alignment horizontal="center" vertical="center"/>
    </xf>
    <xf numFmtId="177" fontId="5" fillId="6" borderId="18" xfId="3" applyNumberFormat="1" applyFont="1" applyFill="1" applyBorder="1" applyAlignment="1">
      <alignment horizontal="center" vertical="center"/>
    </xf>
    <xf numFmtId="177" fontId="5" fillId="6" borderId="19" xfId="3" applyNumberFormat="1" applyFont="1" applyFill="1" applyBorder="1" applyAlignment="1">
      <alignment horizontal="center" vertical="center"/>
    </xf>
    <xf numFmtId="177" fontId="2" fillId="6" borderId="19" xfId="3" applyNumberFormat="1" applyFont="1" applyFill="1" applyBorder="1" applyAlignment="1">
      <alignment horizontal="center" vertical="center"/>
    </xf>
    <xf numFmtId="176" fontId="5" fillId="6" borderId="19" xfId="1" applyFont="1" applyFill="1" applyBorder="1" applyAlignment="1">
      <alignment horizontal="center" vertical="center" wrapText="1"/>
    </xf>
    <xf numFmtId="176" fontId="20" fillId="6" borderId="19" xfId="1" applyFont="1" applyFill="1" applyBorder="1" applyAlignment="1">
      <alignment horizontal="center" vertical="center" wrapText="1"/>
    </xf>
    <xf numFmtId="176" fontId="27" fillId="6" borderId="20" xfId="1" applyFont="1" applyFill="1" applyBorder="1" applyAlignment="1">
      <alignment horizontal="center" vertical="center" wrapText="1"/>
    </xf>
    <xf numFmtId="176" fontId="9" fillId="0" borderId="11" xfId="7" applyNumberFormat="1" applyFont="1" applyBorder="1" applyAlignment="1">
      <alignment horizontal="center" vertical="center"/>
    </xf>
    <xf numFmtId="176" fontId="9" fillId="0" borderId="12" xfId="7" applyNumberFormat="1" applyFont="1" applyBorder="1" applyAlignment="1">
      <alignment horizontal="center" vertical="center"/>
    </xf>
    <xf numFmtId="176" fontId="3" fillId="0" borderId="16" xfId="8" applyNumberFormat="1" applyFont="1" applyBorder="1" applyAlignment="1">
      <alignment horizontal="left" vertical="center"/>
    </xf>
    <xf numFmtId="176" fontId="26" fillId="2" borderId="7" xfId="1" applyFont="1" applyFill="1" applyBorder="1" applyAlignment="1">
      <alignment horizontal="center" vertical="center"/>
    </xf>
    <xf numFmtId="176" fontId="15" fillId="2" borderId="8" xfId="1" applyFont="1" applyFill="1" applyBorder="1">
      <alignment vertical="center"/>
    </xf>
    <xf numFmtId="177" fontId="15" fillId="2" borderId="9" xfId="2" applyFont="1" applyFill="1" applyBorder="1" applyAlignment="1">
      <alignment horizontal="left" vertical="center"/>
    </xf>
    <xf numFmtId="177" fontId="22" fillId="2" borderId="9" xfId="2" applyFont="1" applyFill="1" applyBorder="1">
      <alignment vertical="center"/>
    </xf>
    <xf numFmtId="176" fontId="3" fillId="0" borderId="16" xfId="4" applyFont="1" applyBorder="1" applyAlignment="1">
      <alignment horizontal="left" vertical="center" wrapText="1"/>
    </xf>
    <xf numFmtId="176" fontId="13" fillId="5" borderId="0" xfId="4" applyFont="1" applyFill="1" applyAlignment="1">
      <alignment vertical="center" wrapText="1"/>
    </xf>
    <xf numFmtId="176" fontId="26" fillId="2" borderId="21" xfId="1" applyFont="1" applyFill="1" applyBorder="1" applyAlignment="1">
      <alignment horizontal="center" vertical="center" wrapText="1"/>
    </xf>
    <xf numFmtId="176" fontId="15" fillId="2" borderId="22" xfId="1" applyFont="1" applyFill="1" applyBorder="1" applyAlignment="1">
      <alignment horizontal="left" vertical="center"/>
    </xf>
    <xf numFmtId="177" fontId="15" fillId="2" borderId="23" xfId="2" applyFont="1" applyFill="1" applyBorder="1" applyAlignment="1">
      <alignment horizontal="left" vertical="center" wrapText="1"/>
    </xf>
    <xf numFmtId="177" fontId="15" fillId="2" borderId="24" xfId="2" applyFont="1" applyFill="1" applyBorder="1" applyAlignment="1">
      <alignment horizontal="left" vertical="center"/>
    </xf>
    <xf numFmtId="177" fontId="9" fillId="6" borderId="25" xfId="3" applyNumberFormat="1" applyFont="1" applyFill="1" applyBorder="1" applyAlignment="1">
      <alignment horizontal="center" vertical="center"/>
    </xf>
    <xf numFmtId="177" fontId="9" fillId="6" borderId="23" xfId="3" applyNumberFormat="1" applyFont="1" applyFill="1" applyBorder="1" applyAlignment="1">
      <alignment horizontal="center" vertical="center"/>
    </xf>
    <xf numFmtId="177" fontId="9" fillId="6" borderId="11" xfId="3" applyNumberFormat="1" applyFont="1" applyFill="1" applyBorder="1" applyAlignment="1">
      <alignment horizontal="center" vertical="center"/>
    </xf>
    <xf numFmtId="177" fontId="9" fillId="6" borderId="11" xfId="3" applyNumberFormat="1" applyFont="1" applyFill="1" applyBorder="1" applyAlignment="1">
      <alignment horizontal="center" vertical="center" wrapText="1"/>
    </xf>
    <xf numFmtId="177" fontId="9" fillId="6" borderId="12" xfId="3" applyNumberFormat="1" applyFont="1" applyFill="1" applyBorder="1" applyAlignment="1">
      <alignment horizontal="center" vertical="center" wrapText="1"/>
    </xf>
    <xf numFmtId="177" fontId="9" fillId="6" borderId="19" xfId="3" applyNumberFormat="1" applyFont="1" applyFill="1" applyBorder="1" applyAlignment="1">
      <alignment horizontal="center" vertical="center"/>
    </xf>
    <xf numFmtId="176" fontId="9" fillId="6" borderId="12" xfId="1" applyFont="1" applyFill="1" applyBorder="1" applyAlignment="1">
      <alignment horizontal="center" vertical="center" wrapText="1"/>
    </xf>
    <xf numFmtId="176" fontId="29" fillId="5" borderId="25" xfId="4" applyFont="1" applyFill="1" applyBorder="1" applyAlignment="1">
      <alignment horizontal="center" vertical="center" wrapText="1"/>
    </xf>
    <xf numFmtId="1" fontId="29" fillId="5" borderId="1" xfId="4" applyNumberFormat="1" applyFont="1" applyFill="1" applyBorder="1" applyAlignment="1">
      <alignment horizontal="center" vertical="center" wrapText="1"/>
    </xf>
    <xf numFmtId="176" fontId="29" fillId="5" borderId="1" xfId="3" applyNumberFormat="1" applyFont="1" applyFill="1" applyBorder="1" applyAlignment="1">
      <alignment horizontal="center" vertical="center"/>
    </xf>
    <xf numFmtId="177" fontId="29" fillId="5" borderId="1" xfId="3" applyNumberFormat="1" applyFont="1" applyFill="1" applyBorder="1" applyAlignment="1">
      <alignment horizontal="center" vertical="center" wrapText="1"/>
    </xf>
    <xf numFmtId="178" fontId="29" fillId="5" borderId="26" xfId="3" applyNumberFormat="1" applyFont="1" applyFill="1" applyBorder="1" applyAlignment="1">
      <alignment horizontal="center" vertical="center" wrapText="1"/>
    </xf>
    <xf numFmtId="176" fontId="3" fillId="0" borderId="10" xfId="8" applyNumberFormat="1" applyFont="1" applyBorder="1" applyAlignment="1">
      <alignment horizontal="left" vertical="center" wrapText="1"/>
    </xf>
    <xf numFmtId="0" fontId="30" fillId="0" borderId="12" xfId="8" applyFont="1" applyBorder="1" applyAlignment="1">
      <alignment vertical="center"/>
    </xf>
    <xf numFmtId="176" fontId="3" fillId="0" borderId="14" xfId="4" applyFont="1" applyBorder="1" applyAlignment="1">
      <alignment horizontal="left" vertical="center" wrapText="1"/>
    </xf>
    <xf numFmtId="176" fontId="13" fillId="5" borderId="27" xfId="4" applyFont="1" applyFill="1" applyBorder="1" applyAlignment="1">
      <alignment horizontal="center" vertical="center" wrapText="1"/>
    </xf>
    <xf numFmtId="177" fontId="3" fillId="2" borderId="3" xfId="2" applyFont="1" applyFill="1" applyBorder="1" applyAlignment="1">
      <alignment horizontal="left" vertical="center"/>
    </xf>
    <xf numFmtId="177" fontId="31" fillId="2" borderId="3" xfId="2" applyFont="1" applyFill="1" applyBorder="1" applyAlignment="1">
      <alignment horizontal="left" vertical="center"/>
    </xf>
    <xf numFmtId="177" fontId="9" fillId="6" borderId="1" xfId="3" applyNumberFormat="1" applyFont="1" applyFill="1" applyBorder="1" applyAlignment="1">
      <alignment horizontal="center" vertical="center"/>
    </xf>
    <xf numFmtId="177" fontId="10" fillId="6" borderId="1" xfId="3" applyNumberFormat="1" applyFont="1" applyFill="1" applyBorder="1" applyAlignment="1">
      <alignment horizontal="center" vertical="center"/>
    </xf>
    <xf numFmtId="177" fontId="9" fillId="6" borderId="1" xfId="3" applyNumberFormat="1" applyFont="1" applyFill="1" applyBorder="1" applyAlignment="1">
      <alignment horizontal="center" vertical="center" wrapText="1"/>
    </xf>
    <xf numFmtId="177" fontId="9" fillId="6" borderId="1" xfId="3" applyNumberFormat="1" applyFont="1" applyFill="1" applyBorder="1" applyAlignment="1">
      <alignment horizontal="center" vertical="center" wrapText="1"/>
    </xf>
    <xf numFmtId="176" fontId="5" fillId="6" borderId="3" xfId="1" applyFont="1" applyFill="1" applyBorder="1" applyAlignment="1">
      <alignment horizontal="center" vertical="center"/>
    </xf>
    <xf numFmtId="177" fontId="9" fillId="6" borderId="28" xfId="3" applyNumberFormat="1" applyFont="1" applyFill="1" applyBorder="1" applyAlignment="1">
      <alignment horizontal="center" vertical="center"/>
    </xf>
    <xf numFmtId="176" fontId="5" fillId="6" borderId="1" xfId="7" applyNumberFormat="1" applyFont="1" applyFill="1" applyBorder="1" applyAlignment="1">
      <alignment horizontal="center" vertical="center"/>
    </xf>
    <xf numFmtId="176" fontId="32" fillId="0" borderId="0" xfId="0" applyNumberFormat="1" applyFont="1" applyAlignment="1">
      <alignment horizontal="center"/>
    </xf>
    <xf numFmtId="178" fontId="9" fillId="5" borderId="1" xfId="1" applyNumberFormat="1" applyFont="1" applyFill="1" applyBorder="1" applyAlignment="1">
      <alignment horizontal="center" vertical="center" wrapText="1"/>
    </xf>
    <xf numFmtId="176" fontId="9" fillId="0" borderId="29" xfId="7" applyNumberFormat="1" applyFont="1" applyBorder="1" applyAlignment="1">
      <alignment horizontal="center" vertical="center"/>
    </xf>
    <xf numFmtId="176" fontId="9" fillId="0" borderId="30" xfId="7" applyNumberFormat="1" applyFont="1" applyBorder="1" applyAlignment="1">
      <alignment horizontal="center" vertical="center"/>
    </xf>
    <xf numFmtId="176" fontId="24" fillId="0" borderId="0" xfId="1" applyFont="1">
      <alignment vertical="center"/>
    </xf>
    <xf numFmtId="176" fontId="24" fillId="0" borderId="0" xfId="5" applyNumberFormat="1" applyFont="1" applyAlignment="1">
      <alignment horizontal="center" vertical="center"/>
    </xf>
    <xf numFmtId="176" fontId="5" fillId="0" borderId="6" xfId="7" applyNumberFormat="1" applyFont="1" applyBorder="1" applyAlignment="1">
      <alignment horizontal="center" vertical="center"/>
    </xf>
    <xf numFmtId="176" fontId="5" fillId="0" borderId="30" xfId="7" applyNumberFormat="1" applyFont="1" applyBorder="1" applyAlignment="1">
      <alignment horizontal="center" vertical="center"/>
    </xf>
    <xf numFmtId="176" fontId="5" fillId="0" borderId="11" xfId="5" applyNumberFormat="1" applyFont="1" applyBorder="1" applyAlignment="1">
      <alignment horizontal="center" vertical="center"/>
    </xf>
    <xf numFmtId="176" fontId="5" fillId="0" borderId="11" xfId="1" applyFont="1" applyBorder="1" applyAlignment="1">
      <alignment horizontal="center" vertical="center"/>
    </xf>
    <xf numFmtId="176" fontId="20" fillId="0" borderId="9" xfId="4" applyFont="1" applyBorder="1" applyAlignment="1">
      <alignment horizontal="left" vertical="top" wrapText="1"/>
    </xf>
    <xf numFmtId="0" fontId="33" fillId="0" borderId="0" xfId="5" applyFont="1" applyAlignment="1">
      <alignment vertical="center"/>
    </xf>
    <xf numFmtId="176" fontId="34" fillId="0" borderId="9" xfId="8" applyNumberFormat="1" applyFont="1" applyBorder="1" applyAlignment="1">
      <alignment horizontal="left" vertical="center" wrapText="1"/>
    </xf>
    <xf numFmtId="176" fontId="13" fillId="0" borderId="9" xfId="4" applyFont="1" applyBorder="1" applyAlignment="1">
      <alignment horizontal="left" vertical="center" wrapText="1"/>
    </xf>
    <xf numFmtId="176" fontId="13" fillId="0" borderId="31" xfId="4" applyFont="1" applyBorder="1" applyAlignment="1">
      <alignment horizontal="left" vertical="center" wrapText="1"/>
    </xf>
    <xf numFmtId="176" fontId="8" fillId="0" borderId="19" xfId="4" applyFont="1" applyBorder="1" applyAlignment="1">
      <alignment horizontal="left" vertical="center" wrapText="1"/>
    </xf>
    <xf numFmtId="0" fontId="0" fillId="0" borderId="19" xfId="5" applyFont="1" applyBorder="1" applyAlignment="1">
      <alignment vertical="center"/>
    </xf>
    <xf numFmtId="176" fontId="3" fillId="2" borderId="3" xfId="1" applyFont="1" applyFill="1" applyBorder="1" applyAlignment="1">
      <alignment horizontal="left" vertical="center"/>
    </xf>
    <xf numFmtId="176" fontId="9" fillId="6" borderId="3" xfId="1" applyFont="1" applyFill="1" applyBorder="1" applyAlignment="1">
      <alignment horizontal="center" vertical="center"/>
    </xf>
    <xf numFmtId="177" fontId="9" fillId="6" borderId="1" xfId="3" applyNumberFormat="1" applyFont="1" applyFill="1" applyBorder="1" applyAlignment="1">
      <alignment horizontal="center" vertical="center"/>
    </xf>
    <xf numFmtId="0" fontId="9" fillId="6" borderId="1" xfId="5" applyFont="1" applyFill="1" applyBorder="1" applyAlignment="1">
      <alignment horizontal="center" vertical="center" wrapText="1"/>
    </xf>
    <xf numFmtId="176" fontId="9" fillId="6" borderId="1" xfId="1" applyFont="1" applyFill="1" applyBorder="1" applyAlignment="1">
      <alignment horizontal="center" vertical="center" wrapText="1"/>
    </xf>
    <xf numFmtId="176" fontId="9" fillId="0" borderId="1" xfId="7" applyNumberFormat="1" applyFont="1" applyBorder="1" applyAlignment="1">
      <alignment horizontal="center" vertical="center"/>
    </xf>
    <xf numFmtId="176" fontId="35" fillId="0" borderId="1" xfId="3" applyNumberFormat="1" applyFont="1" applyBorder="1" applyAlignment="1">
      <alignment horizontal="center" vertical="center" wrapText="1"/>
    </xf>
    <xf numFmtId="176" fontId="8" fillId="0" borderId="3" xfId="4" applyFont="1" applyBorder="1" applyAlignment="1">
      <alignment horizontal="left" vertical="center" wrapText="1"/>
    </xf>
    <xf numFmtId="176" fontId="34" fillId="0" borderId="3" xfId="8" applyNumberFormat="1" applyFont="1" applyBorder="1" applyAlignment="1">
      <alignment horizontal="left" vertical="center" wrapText="1"/>
    </xf>
    <xf numFmtId="176" fontId="13" fillId="0" borderId="0" xfId="4" applyFont="1" applyAlignment="1">
      <alignment horizontal="left" vertical="center" wrapText="1"/>
    </xf>
    <xf numFmtId="176" fontId="3" fillId="2" borderId="11" xfId="1" applyFont="1" applyFill="1" applyBorder="1" applyAlignment="1">
      <alignment horizontal="center" vertical="center"/>
    </xf>
    <xf numFmtId="176" fontId="3" fillId="2" borderId="11" xfId="1" applyFont="1" applyFill="1" applyBorder="1" applyAlignment="1">
      <alignment horizontal="left" vertical="center"/>
    </xf>
    <xf numFmtId="177" fontId="7" fillId="2" borderId="11" xfId="2" applyFont="1" applyFill="1" applyBorder="1" applyAlignment="1">
      <alignment horizontal="left" vertical="center"/>
    </xf>
    <xf numFmtId="176" fontId="5" fillId="6" borderId="11" xfId="1" applyFont="1" applyFill="1" applyBorder="1" applyAlignment="1">
      <alignment horizontal="center" vertical="center"/>
    </xf>
    <xf numFmtId="178" fontId="19" fillId="0" borderId="11" xfId="3" applyNumberFormat="1" applyFont="1" applyBorder="1" applyAlignment="1">
      <alignment horizontal="center" vertical="center" wrapText="1"/>
    </xf>
    <xf numFmtId="178" fontId="19" fillId="5" borderId="11" xfId="3" applyNumberFormat="1" applyFont="1" applyFill="1" applyBorder="1" applyAlignment="1">
      <alignment horizontal="center" vertical="center" wrapText="1"/>
    </xf>
    <xf numFmtId="176" fontId="24" fillId="0" borderId="0" xfId="1" applyFont="1" applyAlignment="1">
      <alignment horizontal="center" vertical="center"/>
    </xf>
    <xf numFmtId="176" fontId="9" fillId="0" borderId="11" xfId="4" applyFont="1" applyBorder="1" applyAlignment="1">
      <alignment horizontal="center" vertical="center" wrapText="1"/>
    </xf>
    <xf numFmtId="1" fontId="9" fillId="0" borderId="11" xfId="4" applyNumberFormat="1" applyFont="1" applyBorder="1" applyAlignment="1">
      <alignment horizontal="center" vertical="center" wrapText="1"/>
    </xf>
    <xf numFmtId="176" fontId="8" fillId="0" borderId="11" xfId="4" applyFont="1" applyBorder="1" applyAlignment="1">
      <alignment horizontal="left" vertical="center" wrapText="1"/>
    </xf>
    <xf numFmtId="176" fontId="13" fillId="0" borderId="11" xfId="4" applyFont="1" applyBorder="1" applyAlignment="1">
      <alignment horizontal="left" vertical="center" wrapText="1"/>
    </xf>
    <xf numFmtId="176" fontId="13" fillId="5" borderId="32" xfId="4" applyFont="1" applyFill="1" applyBorder="1" applyAlignment="1">
      <alignment horizontal="center" vertical="center" wrapText="1"/>
    </xf>
    <xf numFmtId="176" fontId="3" fillId="2" borderId="1" xfId="1" applyFont="1" applyFill="1" applyBorder="1" applyAlignment="1">
      <alignment horizontal="left" vertical="center"/>
    </xf>
    <xf numFmtId="177" fontId="31" fillId="2" borderId="1" xfId="2" applyFont="1" applyFill="1" applyBorder="1" applyAlignment="1">
      <alignment horizontal="left" vertical="center"/>
    </xf>
    <xf numFmtId="177" fontId="5" fillId="6" borderId="1" xfId="3" applyNumberFormat="1" applyFont="1" applyFill="1" applyBorder="1" applyAlignment="1">
      <alignment horizontal="center" vertical="center"/>
    </xf>
    <xf numFmtId="177" fontId="10" fillId="6" borderId="1" xfId="3" applyNumberFormat="1" applyFont="1" applyFill="1" applyBorder="1" applyAlignment="1">
      <alignment horizontal="center" vertical="center" wrapText="1"/>
    </xf>
    <xf numFmtId="177" fontId="5" fillId="6" borderId="1" xfId="3" applyNumberFormat="1" applyFont="1" applyFill="1" applyBorder="1" applyAlignment="1">
      <alignment horizontal="center" vertical="center" wrapText="1"/>
    </xf>
    <xf numFmtId="177" fontId="5" fillId="6" borderId="1" xfId="3" applyNumberFormat="1" applyFont="1" applyFill="1" applyBorder="1" applyAlignment="1">
      <alignment horizontal="center" vertical="center" wrapText="1"/>
    </xf>
    <xf numFmtId="176" fontId="8" fillId="0" borderId="0" xfId="1" applyFont="1" applyAlignment="1">
      <alignment horizontal="center" vertical="center"/>
    </xf>
    <xf numFmtId="177" fontId="5" fillId="6" borderId="1" xfId="3" applyNumberFormat="1" applyFont="1" applyFill="1" applyBorder="1" applyAlignment="1">
      <alignment horizontal="center" vertical="center"/>
    </xf>
    <xf numFmtId="176" fontId="5" fillId="0" borderId="1" xfId="4" applyFont="1" applyBorder="1" applyAlignment="1">
      <alignment horizontal="center" vertical="center" wrapText="1"/>
    </xf>
    <xf numFmtId="1" fontId="5" fillId="0" borderId="1" xfId="4" applyNumberFormat="1" applyFont="1" applyBorder="1" applyAlignment="1">
      <alignment horizontal="center" vertical="center" wrapText="1"/>
    </xf>
    <xf numFmtId="0" fontId="5" fillId="0" borderId="1" xfId="3" applyFont="1" applyBorder="1" applyAlignment="1">
      <alignment horizontal="center" vertical="center"/>
    </xf>
    <xf numFmtId="176" fontId="9" fillId="0" borderId="1" xfId="3" applyNumberFormat="1" applyFont="1" applyBorder="1" applyAlignment="1">
      <alignment horizontal="center" vertical="center"/>
    </xf>
    <xf numFmtId="176" fontId="9" fillId="0" borderId="1" xfId="3" applyNumberFormat="1" applyFont="1" applyBorder="1" applyAlignment="1">
      <alignment horizontal="center" vertical="center" wrapText="1"/>
    </xf>
    <xf numFmtId="176" fontId="9" fillId="0" borderId="28" xfId="3" applyNumberFormat="1" applyFont="1" applyBorder="1" applyAlignment="1">
      <alignment horizontal="center" vertical="center" wrapText="1"/>
    </xf>
    <xf numFmtId="176" fontId="9" fillId="0" borderId="3" xfId="3" applyNumberFormat="1" applyFont="1" applyBorder="1" applyAlignment="1">
      <alignment horizontal="center" vertical="center" wrapText="1"/>
    </xf>
    <xf numFmtId="176" fontId="9" fillId="0" borderId="11" xfId="3" applyNumberFormat="1" applyFont="1" applyBorder="1" applyAlignment="1">
      <alignment horizontal="center" vertical="center" wrapText="1"/>
    </xf>
    <xf numFmtId="176" fontId="24" fillId="0" borderId="0" xfId="4" applyFont="1" applyAlignment="1">
      <alignment horizontal="center" vertical="center" wrapText="1"/>
    </xf>
    <xf numFmtId="1" fontId="24" fillId="0" borderId="0" xfId="4" applyNumberFormat="1" applyFont="1" applyAlignment="1">
      <alignment horizontal="center" vertical="center" wrapText="1"/>
    </xf>
    <xf numFmtId="0" fontId="24" fillId="0" borderId="0" xfId="3" applyFont="1" applyBorder="1" applyAlignment="1">
      <alignment horizontal="center" vertical="center"/>
    </xf>
    <xf numFmtId="176" fontId="9" fillId="0" borderId="33" xfId="3" applyNumberFormat="1" applyFont="1" applyBorder="1" applyAlignment="1">
      <alignment horizontal="center" vertical="center" wrapText="1"/>
    </xf>
    <xf numFmtId="176" fontId="9" fillId="0" borderId="2" xfId="3" applyNumberFormat="1" applyFont="1" applyAlignment="1">
      <alignment horizontal="center" vertical="center"/>
    </xf>
    <xf numFmtId="176" fontId="8" fillId="0" borderId="1" xfId="4" applyFont="1" applyBorder="1" applyAlignment="1">
      <alignment horizontal="left" vertical="center" wrapText="1"/>
    </xf>
    <xf numFmtId="176" fontId="13" fillId="0" borderId="1" xfId="4" applyFont="1" applyBorder="1" applyAlignment="1">
      <alignment horizontal="left" vertical="center" wrapText="1"/>
    </xf>
    <xf numFmtId="177" fontId="5" fillId="6" borderId="3" xfId="3" applyNumberFormat="1" applyFont="1" applyFill="1" applyBorder="1" applyAlignment="1">
      <alignment horizontal="center" vertical="center" wrapText="1"/>
    </xf>
    <xf numFmtId="176" fontId="8" fillId="0" borderId="1" xfId="3" applyNumberFormat="1" applyFont="1" applyBorder="1" applyAlignment="1">
      <alignment horizontal="center" vertical="center" wrapText="1"/>
    </xf>
    <xf numFmtId="176" fontId="5" fillId="5" borderId="1" xfId="4" applyFont="1" applyFill="1" applyBorder="1" applyAlignment="1">
      <alignment horizontal="center" vertical="center" wrapText="1"/>
    </xf>
    <xf numFmtId="1" fontId="5" fillId="5" borderId="1" xfId="4" applyNumberFormat="1" applyFont="1" applyFill="1" applyBorder="1" applyAlignment="1">
      <alignment horizontal="center" vertical="center" wrapText="1"/>
    </xf>
    <xf numFmtId="0" fontId="5" fillId="5" borderId="1" xfId="3" applyFont="1" applyFill="1" applyBorder="1" applyAlignment="1">
      <alignment horizontal="center" vertical="center"/>
    </xf>
    <xf numFmtId="176" fontId="8" fillId="7" borderId="3" xfId="4" applyFont="1" applyFill="1" applyBorder="1" applyAlignment="1">
      <alignment horizontal="left" vertical="center" wrapText="1"/>
    </xf>
    <xf numFmtId="176" fontId="8" fillId="7" borderId="34" xfId="4" applyFont="1" applyFill="1" applyBorder="1" applyAlignment="1">
      <alignment horizontal="left" vertical="center" wrapText="1"/>
    </xf>
    <xf numFmtId="176" fontId="8" fillId="7" borderId="35" xfId="4" applyFont="1" applyFill="1" applyBorder="1" applyAlignment="1">
      <alignment horizontal="left" vertical="center" wrapText="1"/>
    </xf>
    <xf numFmtId="176" fontId="9" fillId="5" borderId="0" xfId="4" applyFont="1" applyFill="1" applyAlignment="1">
      <alignment horizontal="left" vertical="center" wrapText="1"/>
    </xf>
    <xf numFmtId="176" fontId="13" fillId="7" borderId="3" xfId="4" applyFont="1" applyFill="1" applyBorder="1" applyAlignment="1">
      <alignment horizontal="left" vertical="center" wrapText="1"/>
    </xf>
    <xf numFmtId="176" fontId="13" fillId="7" borderId="34" xfId="4" applyFont="1" applyFill="1" applyBorder="1" applyAlignment="1">
      <alignment horizontal="left" vertical="center" wrapText="1"/>
    </xf>
    <xf numFmtId="176" fontId="13" fillId="7" borderId="35" xfId="4" applyFont="1" applyFill="1" applyBorder="1" applyAlignment="1">
      <alignment horizontal="left" vertical="center" wrapText="1"/>
    </xf>
    <xf numFmtId="176" fontId="3" fillId="2" borderId="34" xfId="1" applyFont="1" applyFill="1" applyBorder="1" applyAlignment="1">
      <alignment horizontal="left" vertical="center"/>
    </xf>
    <xf numFmtId="176" fontId="3" fillId="2" borderId="35" xfId="1" applyFont="1" applyFill="1" applyBorder="1" applyAlignment="1">
      <alignment horizontal="left" vertical="center"/>
    </xf>
    <xf numFmtId="177" fontId="31" fillId="2" borderId="34" xfId="2" applyFont="1" applyFill="1" applyBorder="1" applyAlignment="1">
      <alignment horizontal="left" vertical="center"/>
    </xf>
    <xf numFmtId="177" fontId="31" fillId="2" borderId="35" xfId="2" applyFont="1" applyFill="1" applyBorder="1" applyAlignment="1">
      <alignment horizontal="left" vertical="center"/>
    </xf>
    <xf numFmtId="177" fontId="5" fillId="6" borderId="28" xfId="3" applyNumberFormat="1" applyFont="1" applyFill="1" applyBorder="1" applyAlignment="1">
      <alignment horizontal="center" vertical="center" wrapText="1"/>
    </xf>
    <xf numFmtId="176" fontId="9" fillId="0" borderId="1" xfId="4" applyFont="1" applyBorder="1" applyAlignment="1">
      <alignment horizontal="center" vertical="center" wrapText="1"/>
    </xf>
    <xf numFmtId="1" fontId="9" fillId="0" borderId="1" xfId="4" applyNumberFormat="1" applyFont="1" applyBorder="1" applyAlignment="1">
      <alignment horizontal="center" vertical="center" wrapText="1"/>
    </xf>
    <xf numFmtId="0" fontId="9" fillId="0" borderId="1" xfId="3" applyFont="1" applyBorder="1" applyAlignment="1">
      <alignment horizontal="center" vertical="center"/>
    </xf>
    <xf numFmtId="176" fontId="5" fillId="5" borderId="11" xfId="1" applyFont="1" applyFill="1" applyBorder="1" applyAlignment="1">
      <alignment horizontal="center" vertical="center"/>
    </xf>
    <xf numFmtId="1" fontId="24" fillId="0" borderId="1" xfId="4" applyNumberFormat="1" applyFont="1" applyBorder="1" applyAlignment="1">
      <alignment horizontal="center" vertical="center" wrapText="1"/>
    </xf>
    <xf numFmtId="0" fontId="24" fillId="0" borderId="1" xfId="3" applyFont="1" applyBorder="1" applyAlignment="1">
      <alignment horizontal="center" vertical="center"/>
    </xf>
    <xf numFmtId="176" fontId="9" fillId="5" borderId="11" xfId="1" applyFont="1" applyFill="1" applyBorder="1" applyAlignment="1">
      <alignment horizontal="center" vertical="center"/>
    </xf>
    <xf numFmtId="176" fontId="9" fillId="0" borderId="0" xfId="1" applyFont="1" applyAlignment="1">
      <alignment horizontal="center" vertical="center"/>
    </xf>
    <xf numFmtId="176" fontId="5" fillId="5" borderId="11" xfId="4" applyFont="1" applyFill="1" applyBorder="1" applyAlignment="1">
      <alignment horizontal="center" vertical="center" wrapText="1"/>
    </xf>
    <xf numFmtId="176" fontId="5" fillId="5" borderId="11" xfId="4" applyFont="1" applyFill="1" applyBorder="1" applyAlignment="1">
      <alignment horizontal="left" vertical="center" wrapText="1"/>
    </xf>
    <xf numFmtId="0" fontId="37" fillId="5" borderId="11" xfId="0" applyFont="1" applyFill="1" applyBorder="1"/>
    <xf numFmtId="176" fontId="20" fillId="5" borderId="9" xfId="4" applyFont="1" applyFill="1" applyBorder="1" applyAlignment="1">
      <alignment horizontal="left" vertical="center" wrapText="1"/>
    </xf>
    <xf numFmtId="176" fontId="20" fillId="5" borderId="24" xfId="4" applyFont="1" applyFill="1" applyBorder="1" applyAlignment="1">
      <alignment horizontal="left" vertical="center" wrapText="1"/>
    </xf>
    <xf numFmtId="176" fontId="20" fillId="5" borderId="23" xfId="4" applyFont="1" applyFill="1" applyBorder="1" applyAlignment="1">
      <alignment horizontal="left" vertical="center" wrapText="1"/>
    </xf>
    <xf numFmtId="176" fontId="37" fillId="5" borderId="11" xfId="8" applyNumberFormat="1" applyFont="1" applyFill="1" applyBorder="1" applyAlignment="1">
      <alignment horizontal="left" vertical="center" wrapText="1"/>
    </xf>
    <xf numFmtId="176" fontId="2" fillId="5" borderId="11" xfId="4" applyFill="1" applyBorder="1" applyAlignment="1">
      <alignment horizontal="left" vertical="center"/>
    </xf>
    <xf numFmtId="176" fontId="38" fillId="0" borderId="36" xfId="4" applyFont="1" applyBorder="1" applyAlignment="1">
      <alignment horizontal="left" vertical="center" wrapText="1"/>
    </xf>
    <xf numFmtId="176" fontId="38" fillId="0" borderId="37" xfId="4" applyFont="1" applyBorder="1" applyAlignment="1">
      <alignment horizontal="left" vertical="center" wrapText="1"/>
    </xf>
    <xf numFmtId="176" fontId="38" fillId="0" borderId="38" xfId="4" applyFont="1" applyBorder="1" applyAlignment="1">
      <alignment horizontal="left" vertical="center" wrapText="1"/>
    </xf>
    <xf numFmtId="176" fontId="8" fillId="0" borderId="34" xfId="4" applyFont="1" applyBorder="1" applyAlignment="1">
      <alignment horizontal="left" vertical="center" wrapText="1"/>
    </xf>
    <xf numFmtId="176" fontId="8" fillId="0" borderId="35" xfId="4" applyFont="1" applyBorder="1" applyAlignment="1">
      <alignment horizontal="left" vertical="center" wrapText="1"/>
    </xf>
    <xf numFmtId="176" fontId="23" fillId="0" borderId="3" xfId="8" applyNumberFormat="1" applyBorder="1" applyAlignment="1">
      <alignment horizontal="left" vertical="center" wrapText="1"/>
    </xf>
    <xf numFmtId="176" fontId="23" fillId="0" borderId="34" xfId="8" applyNumberFormat="1" applyBorder="1" applyAlignment="1">
      <alignment horizontal="left" vertical="center" wrapText="1"/>
    </xf>
    <xf numFmtId="176" fontId="23" fillId="0" borderId="35" xfId="8" applyNumberFormat="1" applyBorder="1" applyAlignment="1">
      <alignment horizontal="left" vertical="center" wrapText="1"/>
    </xf>
    <xf numFmtId="176" fontId="23" fillId="0" borderId="0" xfId="8" applyNumberFormat="1" applyAlignment="1">
      <alignment horizontal="left" vertical="center" wrapText="1"/>
    </xf>
    <xf numFmtId="176" fontId="3" fillId="2" borderId="28" xfId="1" applyFont="1" applyFill="1" applyBorder="1" applyAlignment="1">
      <alignment horizontal="center" vertical="center" wrapText="1"/>
    </xf>
    <xf numFmtId="177" fontId="5" fillId="6" borderId="28" xfId="3" applyNumberFormat="1" applyFont="1" applyFill="1" applyBorder="1" applyAlignment="1">
      <alignment horizontal="center" vertical="center"/>
    </xf>
    <xf numFmtId="177" fontId="10" fillId="6" borderId="28" xfId="3" applyNumberFormat="1" applyFont="1" applyFill="1" applyBorder="1" applyAlignment="1">
      <alignment horizontal="center" vertical="center"/>
    </xf>
    <xf numFmtId="177" fontId="10" fillId="6" borderId="28" xfId="3" applyNumberFormat="1" applyFont="1" applyFill="1" applyBorder="1" applyAlignment="1">
      <alignment horizontal="center" vertical="center" wrapText="1"/>
    </xf>
    <xf numFmtId="177" fontId="5" fillId="6" borderId="34" xfId="3" applyNumberFormat="1" applyFont="1" applyFill="1" applyBorder="1" applyAlignment="1">
      <alignment horizontal="center" vertical="center" wrapText="1"/>
    </xf>
    <xf numFmtId="176" fontId="9" fillId="0" borderId="1" xfId="4" applyFont="1" applyFill="1" applyBorder="1" applyAlignment="1">
      <alignment horizontal="center" vertical="center" wrapText="1"/>
    </xf>
    <xf numFmtId="1" fontId="9" fillId="0" borderId="1" xfId="4" applyNumberFormat="1" applyFont="1" applyFill="1" applyBorder="1" applyAlignment="1">
      <alignment horizontal="center" vertical="center" wrapText="1"/>
    </xf>
    <xf numFmtId="0" fontId="9" fillId="0" borderId="1" xfId="3" applyFont="1" applyFill="1" applyBorder="1" applyAlignment="1">
      <alignment horizontal="center" vertical="center"/>
    </xf>
    <xf numFmtId="176" fontId="9" fillId="0" borderId="1" xfId="3" applyNumberFormat="1" applyFont="1" applyFill="1" applyBorder="1" applyAlignment="1">
      <alignment horizontal="center" vertical="center"/>
    </xf>
    <xf numFmtId="176" fontId="9" fillId="0" borderId="1" xfId="3" applyNumberFormat="1" applyFont="1" applyFill="1" applyBorder="1" applyAlignment="1">
      <alignment horizontal="center" vertical="center" wrapText="1"/>
    </xf>
    <xf numFmtId="176" fontId="5" fillId="0" borderId="1" xfId="3" applyNumberFormat="1" applyFont="1" applyBorder="1" applyAlignment="1">
      <alignment horizontal="center" vertical="center"/>
    </xf>
    <xf numFmtId="176" fontId="39" fillId="0" borderId="3" xfId="4" applyFont="1" applyBorder="1" applyAlignment="1">
      <alignment horizontal="left" vertical="center" wrapText="1"/>
    </xf>
    <xf numFmtId="176" fontId="39" fillId="0" borderId="34" xfId="4" applyFont="1" applyBorder="1" applyAlignment="1">
      <alignment horizontal="left" vertical="center" wrapText="1"/>
    </xf>
    <xf numFmtId="176" fontId="38" fillId="0" borderId="3" xfId="4" applyFont="1" applyBorder="1" applyAlignment="1">
      <alignment horizontal="left" vertical="center" wrapText="1"/>
    </xf>
    <xf numFmtId="176" fontId="38" fillId="0" borderId="34" xfId="4" applyFont="1" applyBorder="1" applyAlignment="1">
      <alignment horizontal="left" vertical="center" wrapText="1"/>
    </xf>
    <xf numFmtId="176" fontId="38" fillId="0" borderId="35" xfId="4" applyFont="1" applyBorder="1" applyAlignment="1">
      <alignment horizontal="left" vertical="center" wrapText="1"/>
    </xf>
    <xf numFmtId="177" fontId="31" fillId="2" borderId="3" xfId="2" applyFont="1" applyFill="1" applyBorder="1" applyAlignment="1">
      <alignment horizontal="left" vertical="center" wrapText="1"/>
    </xf>
    <xf numFmtId="177" fontId="31" fillId="2" borderId="34" xfId="2" applyFont="1" applyFill="1" applyBorder="1" applyAlignment="1">
      <alignment horizontal="left" vertical="center" wrapText="1"/>
    </xf>
    <xf numFmtId="177" fontId="31" fillId="2" borderId="35" xfId="2" applyFont="1" applyFill="1" applyBorder="1" applyAlignment="1">
      <alignment horizontal="left" vertical="center" wrapText="1"/>
    </xf>
    <xf numFmtId="177" fontId="5" fillId="5" borderId="1" xfId="3" applyNumberFormat="1" applyFont="1" applyFill="1" applyBorder="1" applyAlignment="1">
      <alignment horizontal="center" vertical="center"/>
    </xf>
    <xf numFmtId="1" fontId="5" fillId="5" borderId="1" xfId="3" applyNumberFormat="1" applyFont="1" applyFill="1" applyBorder="1" applyAlignment="1">
      <alignment horizontal="center" vertical="center"/>
    </xf>
    <xf numFmtId="176" fontId="5" fillId="5" borderId="1" xfId="3" applyNumberFormat="1" applyFont="1" applyFill="1" applyBorder="1" applyAlignment="1">
      <alignment horizontal="center" vertical="center"/>
    </xf>
    <xf numFmtId="176" fontId="5" fillId="5" borderId="1" xfId="3" applyNumberFormat="1" applyFont="1" applyFill="1" applyBorder="1" applyAlignment="1">
      <alignment horizontal="center" vertical="center" wrapText="1"/>
    </xf>
    <xf numFmtId="0" fontId="37" fillId="0" borderId="0" xfId="0" applyFont="1"/>
    <xf numFmtId="176" fontId="24" fillId="5" borderId="1" xfId="3" applyNumberFormat="1" applyFont="1" applyFill="1" applyBorder="1" applyAlignment="1">
      <alignment horizontal="center" vertical="center"/>
    </xf>
    <xf numFmtId="176" fontId="24" fillId="5" borderId="11" xfId="3" applyNumberFormat="1" applyFont="1" applyFill="1" applyBorder="1" applyAlignment="1">
      <alignment horizontal="center" vertical="center" wrapText="1"/>
    </xf>
    <xf numFmtId="176" fontId="8" fillId="5" borderId="1" xfId="3" applyNumberFormat="1" applyFont="1" applyFill="1" applyBorder="1" applyAlignment="1">
      <alignment horizontal="center" vertical="center" wrapText="1"/>
    </xf>
    <xf numFmtId="177" fontId="5" fillId="8" borderId="1" xfId="3" applyNumberFormat="1" applyFont="1" applyFill="1" applyBorder="1" applyAlignment="1">
      <alignment horizontal="center" vertical="center"/>
    </xf>
    <xf numFmtId="176" fontId="13" fillId="0" borderId="39" xfId="4" applyFont="1" applyBorder="1" applyAlignment="1">
      <alignment horizontal="left" vertical="center" wrapText="1"/>
    </xf>
    <xf numFmtId="176" fontId="13" fillId="0" borderId="40" xfId="4" applyFont="1" applyBorder="1" applyAlignment="1">
      <alignment horizontal="left" vertical="center" wrapText="1"/>
    </xf>
    <xf numFmtId="176" fontId="13" fillId="0" borderId="41" xfId="4" applyFont="1" applyBorder="1" applyAlignment="1">
      <alignment horizontal="left" vertical="center" wrapText="1"/>
    </xf>
    <xf numFmtId="176" fontId="13" fillId="0" borderId="42" xfId="4" applyFont="1" applyBorder="1" applyAlignment="1">
      <alignment horizontal="left" vertical="center" wrapText="1"/>
    </xf>
    <xf numFmtId="176" fontId="13" fillId="0" borderId="4" xfId="4" applyFont="1" applyBorder="1" applyAlignment="1">
      <alignment horizontal="left" vertical="center" wrapText="1"/>
    </xf>
    <xf numFmtId="176" fontId="13" fillId="0" borderId="43" xfId="4" applyFont="1" applyBorder="1" applyAlignment="1">
      <alignment horizontal="left" vertical="center" wrapText="1"/>
    </xf>
    <xf numFmtId="176" fontId="3" fillId="2" borderId="44" xfId="1" applyFont="1" applyFill="1" applyBorder="1" applyAlignment="1">
      <alignment horizontal="center" vertical="center"/>
    </xf>
    <xf numFmtId="176" fontId="3" fillId="2" borderId="45" xfId="1" applyFont="1" applyFill="1" applyBorder="1" applyAlignment="1">
      <alignment horizontal="left" vertical="center"/>
    </xf>
    <xf numFmtId="176" fontId="3" fillId="2" borderId="46" xfId="1" applyFont="1" applyFill="1" applyBorder="1" applyAlignment="1">
      <alignment horizontal="left" vertical="center"/>
    </xf>
    <xf numFmtId="176" fontId="3" fillId="2" borderId="29" xfId="1" applyFont="1" applyFill="1" applyBorder="1" applyAlignment="1">
      <alignment horizontal="left" vertical="center"/>
    </xf>
    <xf numFmtId="177" fontId="31" fillId="2" borderId="9" xfId="2" applyFont="1" applyFill="1" applyBorder="1" applyAlignment="1">
      <alignment horizontal="left" vertical="center" wrapText="1"/>
    </xf>
    <xf numFmtId="177" fontId="31" fillId="2" borderId="24" xfId="2" applyFont="1" applyFill="1" applyBorder="1" applyAlignment="1">
      <alignment horizontal="left" vertical="center" wrapText="1"/>
    </xf>
    <xf numFmtId="177" fontId="31" fillId="2" borderId="23" xfId="2" applyFont="1" applyFill="1" applyBorder="1" applyAlignment="1">
      <alignment horizontal="left" vertical="center" wrapText="1"/>
    </xf>
    <xf numFmtId="177" fontId="31" fillId="2" borderId="47" xfId="2" applyFont="1" applyFill="1" applyBorder="1" applyAlignment="1">
      <alignment horizontal="left" vertical="center"/>
    </xf>
    <xf numFmtId="177" fontId="31" fillId="2" borderId="48" xfId="2" applyFont="1" applyFill="1" applyBorder="1" applyAlignment="1">
      <alignment horizontal="left" vertical="center"/>
    </xf>
    <xf numFmtId="177" fontId="31" fillId="2" borderId="49" xfId="2" applyFont="1" applyFill="1" applyBorder="1" applyAlignment="1">
      <alignment horizontal="left" vertical="center"/>
    </xf>
    <xf numFmtId="177" fontId="10" fillId="6" borderId="31" xfId="3" applyNumberFormat="1" applyFont="1" applyFill="1" applyBorder="1" applyAlignment="1">
      <alignment horizontal="center" vertical="center"/>
    </xf>
    <xf numFmtId="177" fontId="10" fillId="6" borderId="6" xfId="3" applyNumberFormat="1" applyFont="1" applyFill="1" applyBorder="1" applyAlignment="1">
      <alignment horizontal="center" vertical="center"/>
    </xf>
    <xf numFmtId="177" fontId="10" fillId="6" borderId="6" xfId="3" applyNumberFormat="1" applyFont="1" applyFill="1" applyBorder="1" applyAlignment="1">
      <alignment horizontal="center" vertical="center" wrapText="1"/>
    </xf>
    <xf numFmtId="177" fontId="5" fillId="6" borderId="9" xfId="3" applyNumberFormat="1" applyFont="1" applyFill="1" applyBorder="1" applyAlignment="1">
      <alignment horizontal="center" vertical="center" wrapText="1"/>
    </xf>
    <xf numFmtId="177" fontId="5" fillId="6" borderId="24" xfId="3" applyNumberFormat="1" applyFont="1" applyFill="1" applyBorder="1" applyAlignment="1">
      <alignment horizontal="center" vertical="center" wrapText="1"/>
    </xf>
    <xf numFmtId="177" fontId="5" fillId="6" borderId="12" xfId="3" applyNumberFormat="1" applyFont="1" applyFill="1" applyBorder="1" applyAlignment="1">
      <alignment horizontal="center" vertical="center" wrapText="1"/>
    </xf>
    <xf numFmtId="176" fontId="5" fillId="5" borderId="24" xfId="3" applyNumberFormat="1" applyFont="1" applyFill="1" applyBorder="1" applyAlignment="1">
      <alignment horizontal="center" vertical="center"/>
    </xf>
    <xf numFmtId="176" fontId="5" fillId="5" borderId="9" xfId="3" applyNumberFormat="1" applyFont="1" applyFill="1" applyBorder="1" applyAlignment="1">
      <alignment horizontal="center" vertical="center"/>
    </xf>
    <xf numFmtId="176" fontId="5" fillId="5" borderId="12" xfId="3" applyNumberFormat="1" applyFont="1" applyFill="1" applyBorder="1" applyAlignment="1">
      <alignment horizontal="center" vertical="center" wrapText="1"/>
    </xf>
    <xf numFmtId="176" fontId="8" fillId="5" borderId="11" xfId="3" applyNumberFormat="1" applyFont="1" applyFill="1" applyBorder="1" applyAlignment="1">
      <alignment horizontal="center" vertical="center" wrapText="1"/>
    </xf>
    <xf numFmtId="176" fontId="8" fillId="5" borderId="12" xfId="3" applyNumberFormat="1" applyFont="1" applyFill="1" applyBorder="1" applyAlignment="1">
      <alignment horizontal="center" vertical="center" wrapText="1"/>
    </xf>
    <xf numFmtId="176" fontId="8" fillId="0" borderId="45" xfId="4" applyFont="1" applyBorder="1" applyAlignment="1">
      <alignment horizontal="left" vertical="center" wrapText="1"/>
    </xf>
    <xf numFmtId="176" fontId="8" fillId="0" borderId="46" xfId="4" applyFont="1" applyBorder="1" applyAlignment="1">
      <alignment horizontal="left" vertical="center" wrapText="1"/>
    </xf>
    <xf numFmtId="176" fontId="8" fillId="0" borderId="29" xfId="4" applyFont="1" applyBorder="1" applyAlignment="1">
      <alignment horizontal="left" vertical="center" wrapText="1"/>
    </xf>
    <xf numFmtId="176" fontId="13" fillId="0" borderId="24" xfId="4" applyFont="1" applyBorder="1" applyAlignment="1">
      <alignment horizontal="left" vertical="center" wrapText="1"/>
    </xf>
    <xf numFmtId="1" fontId="41" fillId="9" borderId="30" xfId="9" applyNumberFormat="1" applyFont="1" applyFill="1" applyBorder="1" applyAlignment="1" applyProtection="1">
      <alignment horizontal="center" vertical="center" wrapText="1"/>
      <protection locked="0"/>
    </xf>
    <xf numFmtId="1" fontId="41" fillId="9" borderId="30" xfId="9" applyNumberFormat="1" applyFont="1" applyFill="1" applyBorder="1" applyAlignment="1" applyProtection="1">
      <alignment horizontal="left" vertical="center" wrapText="1"/>
      <protection locked="0"/>
    </xf>
    <xf numFmtId="1" fontId="41" fillId="9" borderId="6" xfId="1" applyNumberFormat="1" applyFont="1" applyFill="1" applyBorder="1" applyAlignment="1" applyProtection="1">
      <alignment horizontal="center" vertical="center" wrapText="1"/>
      <protection locked="0"/>
    </xf>
    <xf numFmtId="176" fontId="20" fillId="9" borderId="30" xfId="1" applyFont="1" applyFill="1" applyBorder="1" applyAlignment="1">
      <alignment horizontal="center" vertical="center"/>
    </xf>
    <xf numFmtId="0" fontId="43" fillId="9" borderId="30" xfId="5" applyFont="1" applyFill="1" applyBorder="1" applyAlignment="1">
      <alignment horizontal="center" wrapText="1"/>
    </xf>
    <xf numFmtId="0" fontId="45" fillId="10" borderId="50" xfId="10" applyFont="1" applyFill="1" applyBorder="1" applyAlignment="1">
      <alignment horizontal="center" vertical="center"/>
    </xf>
    <xf numFmtId="0" fontId="45" fillId="10" borderId="11" xfId="10" applyFont="1" applyFill="1" applyBorder="1" applyAlignment="1">
      <alignment horizontal="center" vertical="center"/>
    </xf>
    <xf numFmtId="0" fontId="45" fillId="11" borderId="11" xfId="5" applyFont="1" applyFill="1" applyBorder="1" applyAlignment="1">
      <alignment vertical="center"/>
    </xf>
    <xf numFmtId="0" fontId="46" fillId="11" borderId="11" xfId="5" applyFont="1" applyFill="1" applyBorder="1" applyAlignment="1">
      <alignment horizontal="center" vertical="center"/>
    </xf>
    <xf numFmtId="176" fontId="5" fillId="0" borderId="11" xfId="1" applyFont="1" applyBorder="1">
      <alignment vertical="center"/>
    </xf>
    <xf numFmtId="0" fontId="45" fillId="10" borderId="13" xfId="10" applyFont="1" applyFill="1" applyBorder="1" applyAlignment="1">
      <alignment horizontal="center" vertical="center"/>
    </xf>
    <xf numFmtId="1" fontId="45" fillId="10" borderId="11" xfId="11" applyNumberFormat="1" applyFont="1" applyFill="1" applyBorder="1" applyAlignment="1">
      <alignment vertical="center"/>
    </xf>
    <xf numFmtId="1" fontId="46" fillId="11" borderId="11" xfId="5" applyNumberFormat="1" applyFont="1" applyFill="1" applyBorder="1" applyAlignment="1">
      <alignment horizontal="center" vertical="center"/>
    </xf>
    <xf numFmtId="176" fontId="5" fillId="12" borderId="11" xfId="1" applyFont="1" applyFill="1" applyBorder="1" applyAlignment="1">
      <alignment horizontal="center" vertical="center"/>
    </xf>
    <xf numFmtId="0" fontId="38" fillId="0" borderId="11" xfId="5" applyFont="1" applyBorder="1"/>
    <xf numFmtId="1" fontId="45" fillId="11" borderId="11" xfId="11" applyNumberFormat="1" applyFont="1" applyFill="1" applyBorder="1" applyAlignment="1">
      <alignment vertical="center"/>
    </xf>
    <xf numFmtId="1" fontId="45" fillId="11" borderId="11" xfId="11" applyNumberFormat="1" applyFont="1" applyFill="1" applyBorder="1" applyAlignment="1">
      <alignment horizontal="center" vertical="center"/>
    </xf>
    <xf numFmtId="1" fontId="45" fillId="11" borderId="11" xfId="5" applyNumberFormat="1" applyFont="1" applyFill="1" applyBorder="1" applyAlignment="1">
      <alignment vertical="center"/>
    </xf>
    <xf numFmtId="1" fontId="45" fillId="10" borderId="13" xfId="10" applyNumberFormat="1" applyFont="1" applyFill="1" applyBorder="1" applyAlignment="1">
      <alignment horizontal="center" vertical="center"/>
    </xf>
    <xf numFmtId="1" fontId="45" fillId="10" borderId="11" xfId="10" applyNumberFormat="1" applyFont="1" applyFill="1" applyBorder="1" applyAlignment="1">
      <alignment horizontal="center" vertical="center"/>
    </xf>
    <xf numFmtId="176" fontId="48" fillId="0" borderId="11" xfId="1" applyFont="1" applyBorder="1">
      <alignment vertical="center"/>
    </xf>
    <xf numFmtId="176" fontId="49" fillId="0" borderId="0" xfId="1" applyFont="1">
      <alignment vertical="center"/>
    </xf>
    <xf numFmtId="1" fontId="45" fillId="10" borderId="51" xfId="10" applyNumberFormat="1" applyFont="1" applyFill="1" applyBorder="1" applyAlignment="1">
      <alignment horizontal="center" vertical="center"/>
    </xf>
    <xf numFmtId="1" fontId="45" fillId="10" borderId="19" xfId="10" applyNumberFormat="1" applyFont="1" applyFill="1" applyBorder="1" applyAlignment="1">
      <alignment horizontal="center" vertical="center"/>
    </xf>
    <xf numFmtId="1" fontId="45" fillId="10" borderId="1" xfId="10" applyNumberFormat="1" applyFont="1" applyFill="1" applyBorder="1" applyAlignment="1">
      <alignment horizontal="center" vertical="center"/>
    </xf>
    <xf numFmtId="1" fontId="45" fillId="0" borderId="0" xfId="10" applyNumberFormat="1" applyFont="1" applyAlignment="1">
      <alignment horizontal="center" vertical="center"/>
    </xf>
    <xf numFmtId="1" fontId="45" fillId="0" borderId="32" xfId="10" applyNumberFormat="1" applyFont="1" applyBorder="1" applyAlignment="1">
      <alignment horizontal="center" vertical="center"/>
    </xf>
    <xf numFmtId="177" fontId="5" fillId="6" borderId="35" xfId="3" applyNumberFormat="1" applyFont="1" applyFill="1" applyBorder="1" applyAlignment="1">
      <alignment horizontal="center" vertical="center" wrapText="1"/>
    </xf>
    <xf numFmtId="176" fontId="5" fillId="6" borderId="1" xfId="1" applyFont="1" applyFill="1" applyBorder="1" applyAlignment="1">
      <alignment horizontal="center" vertical="center" wrapText="1"/>
    </xf>
    <xf numFmtId="176" fontId="24" fillId="5" borderId="1" xfId="3" applyNumberFormat="1" applyFont="1" applyFill="1" applyBorder="1" applyAlignment="1">
      <alignment horizontal="center" vertical="center" wrapText="1"/>
    </xf>
    <xf numFmtId="49" fontId="5" fillId="5" borderId="1" xfId="6" applyNumberFormat="1" applyFont="1" applyFill="1" applyBorder="1" applyAlignment="1">
      <alignment horizontal="center" vertical="center"/>
    </xf>
    <xf numFmtId="179" fontId="5" fillId="5" borderId="1" xfId="6" applyNumberFormat="1" applyFont="1" applyFill="1" applyBorder="1" applyAlignment="1">
      <alignment horizontal="center" vertical="center"/>
    </xf>
    <xf numFmtId="0" fontId="5" fillId="5" borderId="1" xfId="12" applyFont="1" applyFill="1" applyBorder="1" applyAlignment="1">
      <alignment horizontal="center" vertical="center"/>
    </xf>
    <xf numFmtId="0" fontId="5" fillId="5" borderId="1" xfId="6" applyFont="1" applyFill="1" applyBorder="1" applyAlignment="1">
      <alignment horizontal="center" vertical="center"/>
    </xf>
    <xf numFmtId="176" fontId="49" fillId="5" borderId="0" xfId="1" applyFont="1" applyFill="1">
      <alignment vertical="center"/>
    </xf>
    <xf numFmtId="176" fontId="13" fillId="0" borderId="52" xfId="4" applyFont="1" applyBorder="1" applyAlignment="1">
      <alignment horizontal="left" vertical="center" wrapText="1"/>
    </xf>
    <xf numFmtId="176" fontId="13" fillId="0" borderId="53" xfId="4" applyFont="1" applyBorder="1" applyAlignment="1">
      <alignment horizontal="left" vertical="center" wrapText="1"/>
    </xf>
    <xf numFmtId="176" fontId="13" fillId="0" borderId="54" xfId="4" applyFont="1" applyBorder="1" applyAlignment="1">
      <alignment horizontal="left" vertical="center" wrapText="1"/>
    </xf>
    <xf numFmtId="176" fontId="8" fillId="0" borderId="55" xfId="4" applyFont="1" applyBorder="1" applyAlignment="1">
      <alignment horizontal="center" vertical="center" wrapText="1"/>
    </xf>
    <xf numFmtId="176" fontId="8" fillId="0" borderId="0" xfId="4" applyFont="1" applyAlignment="1">
      <alignment horizontal="left" vertical="center" wrapText="1"/>
    </xf>
    <xf numFmtId="176" fontId="5" fillId="6" borderId="34" xfId="1" applyFont="1" applyFill="1" applyBorder="1" applyAlignment="1">
      <alignment horizontal="center" vertical="center"/>
    </xf>
    <xf numFmtId="176" fontId="5" fillId="6" borderId="35" xfId="1" applyFont="1" applyFill="1" applyBorder="1" applyAlignment="1">
      <alignment horizontal="center" vertical="center"/>
    </xf>
    <xf numFmtId="176" fontId="5" fillId="6" borderId="1" xfId="1" applyFont="1" applyFill="1" applyBorder="1" applyAlignment="1">
      <alignment horizontal="center" vertical="center"/>
    </xf>
    <xf numFmtId="176" fontId="24" fillId="0" borderId="1" xfId="3" applyNumberFormat="1" applyFont="1" applyBorder="1" applyAlignment="1">
      <alignment horizontal="center" vertical="center"/>
    </xf>
    <xf numFmtId="176" fontId="24" fillId="0" borderId="1" xfId="1" applyFont="1" applyBorder="1" applyAlignment="1">
      <alignment horizontal="center" vertical="center" wrapText="1"/>
    </xf>
    <xf numFmtId="176" fontId="24" fillId="0" borderId="1" xfId="1" applyFont="1" applyBorder="1" applyAlignment="1">
      <alignment horizontal="center" vertical="center"/>
    </xf>
    <xf numFmtId="176" fontId="24" fillId="0" borderId="3" xfId="4" applyFont="1" applyBorder="1" applyAlignment="1">
      <alignment horizontal="left" vertical="center" wrapText="1"/>
    </xf>
    <xf numFmtId="176" fontId="24" fillId="0" borderId="34" xfId="4" applyFont="1" applyBorder="1" applyAlignment="1">
      <alignment horizontal="left" vertical="center" wrapText="1"/>
    </xf>
    <xf numFmtId="176" fontId="51" fillId="7" borderId="3" xfId="4" applyFont="1" applyFill="1" applyBorder="1" applyAlignment="1">
      <alignment horizontal="left" vertical="center" wrapText="1"/>
    </xf>
    <xf numFmtId="176" fontId="51" fillId="7" borderId="34" xfId="4" applyFont="1" applyFill="1" applyBorder="1" applyAlignment="1">
      <alignment horizontal="left" vertical="center" wrapText="1"/>
    </xf>
    <xf numFmtId="176" fontId="51" fillId="7" borderId="35" xfId="4" applyFont="1" applyFill="1" applyBorder="1" applyAlignment="1">
      <alignment horizontal="left" vertical="center" wrapText="1"/>
    </xf>
    <xf numFmtId="177" fontId="24" fillId="6" borderId="1" xfId="3" applyNumberFormat="1" applyFont="1" applyFill="1" applyBorder="1" applyAlignment="1">
      <alignment horizontal="center" vertical="center"/>
    </xf>
    <xf numFmtId="177" fontId="51" fillId="6" borderId="1" xfId="3" applyNumberFormat="1" applyFont="1" applyFill="1" applyBorder="1" applyAlignment="1">
      <alignment horizontal="center" vertical="center"/>
    </xf>
    <xf numFmtId="177" fontId="51" fillId="6" borderId="1" xfId="3" applyNumberFormat="1" applyFont="1" applyFill="1" applyBorder="1" applyAlignment="1">
      <alignment horizontal="center" vertical="center" wrapText="1"/>
    </xf>
    <xf numFmtId="177" fontId="24" fillId="6" borderId="1" xfId="3" applyNumberFormat="1" applyFont="1" applyFill="1" applyBorder="1" applyAlignment="1">
      <alignment horizontal="center" vertical="center" wrapText="1"/>
    </xf>
    <xf numFmtId="177" fontId="24" fillId="6" borderId="1" xfId="3" applyNumberFormat="1" applyFont="1" applyFill="1" applyBorder="1" applyAlignment="1">
      <alignment horizontal="center" vertical="center"/>
    </xf>
    <xf numFmtId="176" fontId="24" fillId="6" borderId="1" xfId="1" applyFont="1" applyFill="1" applyBorder="1" applyAlignment="1">
      <alignment horizontal="center" vertical="center" wrapText="1"/>
    </xf>
    <xf numFmtId="176" fontId="5" fillId="0" borderId="1" xfId="3" applyNumberFormat="1" applyFont="1" applyBorder="1" applyAlignment="1">
      <alignment horizontal="center" vertical="center" wrapText="1"/>
    </xf>
    <xf numFmtId="176" fontId="24" fillId="0" borderId="1" xfId="3" applyNumberFormat="1" applyFont="1" applyBorder="1" applyAlignment="1">
      <alignment horizontal="center" vertical="center" wrapText="1"/>
    </xf>
    <xf numFmtId="176" fontId="34" fillId="0" borderId="1" xfId="8" applyNumberFormat="1" applyFont="1" applyBorder="1" applyAlignment="1">
      <alignment horizontal="left" vertical="center" wrapText="1"/>
    </xf>
    <xf numFmtId="0" fontId="34" fillId="0" borderId="1" xfId="8" applyFont="1" applyBorder="1" applyAlignment="1">
      <alignment vertical="center"/>
    </xf>
    <xf numFmtId="176" fontId="13" fillId="0" borderId="1" xfId="4" applyFont="1" applyBorder="1" applyAlignment="1">
      <alignment horizontal="left" vertical="center"/>
    </xf>
    <xf numFmtId="0" fontId="0" fillId="0" borderId="1" xfId="0" applyBorder="1" applyAlignment="1">
      <alignment vertical="center"/>
    </xf>
    <xf numFmtId="0" fontId="0" fillId="6" borderId="1" xfId="5" applyFont="1" applyFill="1" applyBorder="1" applyAlignment="1">
      <alignment horizontal="center" vertical="center"/>
    </xf>
    <xf numFmtId="177" fontId="5" fillId="0" borderId="1" xfId="3" applyNumberFormat="1" applyFont="1" applyBorder="1" applyAlignment="1">
      <alignment horizontal="center" vertical="center"/>
    </xf>
    <xf numFmtId="176" fontId="0" fillId="0" borderId="1" xfId="5" applyNumberFormat="1" applyFont="1" applyBorder="1" applyAlignment="1">
      <alignment horizontal="center" vertical="center"/>
    </xf>
    <xf numFmtId="176" fontId="24" fillId="0" borderId="1" xfId="4" applyFont="1" applyBorder="1" applyAlignment="1">
      <alignment horizontal="center" vertical="center" wrapText="1"/>
    </xf>
    <xf numFmtId="49" fontId="24" fillId="0" borderId="1" xfId="4" applyNumberFormat="1" applyFont="1" applyBorder="1" applyAlignment="1">
      <alignment horizontal="center" vertical="center" wrapText="1"/>
    </xf>
    <xf numFmtId="176" fontId="37" fillId="0" borderId="1" xfId="5" applyNumberFormat="1" applyFont="1" applyBorder="1" applyAlignment="1">
      <alignment horizontal="center" vertical="center"/>
    </xf>
    <xf numFmtId="176" fontId="12" fillId="0" borderId="1" xfId="4" applyFont="1" applyBorder="1" applyAlignment="1">
      <alignment horizontal="center" vertical="center" wrapText="1"/>
    </xf>
    <xf numFmtId="49" fontId="12" fillId="0" borderId="1" xfId="4" applyNumberFormat="1" applyFont="1" applyBorder="1" applyAlignment="1">
      <alignment horizontal="center" vertical="center" wrapText="1"/>
    </xf>
    <xf numFmtId="176" fontId="52" fillId="0" borderId="1" xfId="5" applyNumberFormat="1" applyFont="1" applyBorder="1" applyAlignment="1">
      <alignment horizontal="center" vertical="center"/>
    </xf>
    <xf numFmtId="177" fontId="12" fillId="0" borderId="1" xfId="3" applyNumberFormat="1" applyFont="1" applyBorder="1" applyAlignment="1">
      <alignment horizontal="center" vertical="center"/>
    </xf>
    <xf numFmtId="176" fontId="5" fillId="0" borderId="3" xfId="1" applyFont="1" applyBorder="1">
      <alignment vertical="center"/>
    </xf>
    <xf numFmtId="176" fontId="5" fillId="0" borderId="34" xfId="1" applyFont="1" applyBorder="1">
      <alignment vertical="center"/>
    </xf>
    <xf numFmtId="176" fontId="5" fillId="0" borderId="35" xfId="1" applyFont="1" applyBorder="1">
      <alignment vertical="center"/>
    </xf>
    <xf numFmtId="176" fontId="13" fillId="0" borderId="34" xfId="4" applyFont="1" applyBorder="1" applyAlignment="1">
      <alignment horizontal="left" vertical="center" wrapText="1"/>
    </xf>
    <xf numFmtId="176" fontId="13" fillId="0" borderId="35" xfId="4" applyFont="1" applyBorder="1" applyAlignment="1">
      <alignment horizontal="left" vertical="center" wrapText="1"/>
    </xf>
    <xf numFmtId="0" fontId="0" fillId="2" borderId="1" xfId="0" applyFill="1" applyBorder="1" applyAlignment="1">
      <alignment vertical="center" wrapText="1"/>
    </xf>
    <xf numFmtId="176" fontId="5" fillId="0" borderId="56" xfId="1" applyFont="1" applyBorder="1" applyAlignment="1">
      <alignment horizontal="center" vertical="center"/>
    </xf>
    <xf numFmtId="177" fontId="31" fillId="2" borderId="3" xfId="2" applyFont="1" applyFill="1" applyBorder="1">
      <alignment vertical="center"/>
    </xf>
    <xf numFmtId="177" fontId="31" fillId="2" borderId="34" xfId="2" applyFont="1" applyFill="1" applyBorder="1">
      <alignment vertical="center"/>
    </xf>
    <xf numFmtId="177" fontId="31" fillId="2" borderId="35" xfId="2" applyFont="1" applyFill="1" applyBorder="1">
      <alignment vertical="center"/>
    </xf>
    <xf numFmtId="1" fontId="12" fillId="0" borderId="1" xfId="4" applyNumberFormat="1" applyFont="1" applyBorder="1" applyAlignment="1">
      <alignment horizontal="center" vertical="center" wrapText="1"/>
    </xf>
    <xf numFmtId="176" fontId="40" fillId="0" borderId="3" xfId="4" applyFont="1" applyBorder="1" applyAlignment="1">
      <alignment horizontal="left" vertical="center" wrapText="1"/>
    </xf>
    <xf numFmtId="176" fontId="40" fillId="0" borderId="34" xfId="4" applyFont="1" applyBorder="1" applyAlignment="1">
      <alignment horizontal="left" vertical="center" wrapText="1"/>
    </xf>
    <xf numFmtId="176" fontId="40" fillId="0" borderId="35" xfId="4" applyFont="1" applyBorder="1" applyAlignment="1">
      <alignment horizontal="left" vertical="center" wrapText="1"/>
    </xf>
    <xf numFmtId="176" fontId="3" fillId="2" borderId="39" xfId="1" applyFont="1" applyFill="1" applyBorder="1" applyAlignment="1">
      <alignment horizontal="left" vertical="center"/>
    </xf>
    <xf numFmtId="176" fontId="3" fillId="2" borderId="40" xfId="1" applyFont="1" applyFill="1" applyBorder="1" applyAlignment="1">
      <alignment horizontal="left" vertical="center"/>
    </xf>
    <xf numFmtId="177" fontId="5" fillId="6" borderId="3" xfId="3" applyNumberFormat="1" applyFont="1" applyFill="1" applyBorder="1" applyAlignment="1">
      <alignment horizontal="center" vertical="center"/>
    </xf>
    <xf numFmtId="177" fontId="5" fillId="6" borderId="35" xfId="3" applyNumberFormat="1" applyFont="1" applyFill="1" applyBorder="1" applyAlignment="1">
      <alignment horizontal="center" vertical="center"/>
    </xf>
    <xf numFmtId="0" fontId="0" fillId="6" borderId="1" xfId="5" applyFont="1" applyFill="1" applyBorder="1" applyAlignment="1">
      <alignment horizontal="center" vertical="center" wrapText="1"/>
    </xf>
    <xf numFmtId="176" fontId="5" fillId="0" borderId="41" xfId="1" applyFont="1" applyBorder="1" applyAlignment="1">
      <alignment horizontal="center" vertical="center"/>
    </xf>
    <xf numFmtId="1" fontId="41" fillId="6" borderId="30" xfId="9" applyNumberFormat="1" applyFont="1" applyFill="1" applyBorder="1" applyAlignment="1" applyProtection="1">
      <alignment horizontal="left" vertical="center" wrapText="1"/>
      <protection locked="0"/>
    </xf>
    <xf numFmtId="1" fontId="41" fillId="6" borderId="6" xfId="1" applyNumberFormat="1" applyFont="1" applyFill="1" applyBorder="1" applyAlignment="1" applyProtection="1">
      <alignment horizontal="center" vertical="center" wrapText="1"/>
      <protection locked="0"/>
    </xf>
    <xf numFmtId="0" fontId="0" fillId="0" borderId="0" xfId="0" applyAlignment="1">
      <alignment vertical="center"/>
    </xf>
    <xf numFmtId="1" fontId="41" fillId="6" borderId="11" xfId="9" applyNumberFormat="1" applyFont="1" applyFill="1" applyBorder="1" applyAlignment="1" applyProtection="1">
      <alignment horizontal="left" vertical="center"/>
      <protection locked="0"/>
    </xf>
    <xf numFmtId="1" fontId="41" fillId="6" borderId="30" xfId="1" applyNumberFormat="1" applyFont="1" applyFill="1" applyBorder="1" applyAlignment="1" applyProtection="1">
      <alignment horizontal="center" vertical="center" wrapText="1"/>
      <protection locked="0"/>
    </xf>
    <xf numFmtId="0" fontId="45" fillId="0" borderId="11" xfId="5" applyFont="1" applyBorder="1" applyAlignment="1">
      <alignment vertical="center"/>
    </xf>
    <xf numFmtId="0" fontId="46" fillId="0" borderId="11" xfId="5" applyFont="1" applyBorder="1" applyAlignment="1">
      <alignment horizontal="center" vertical="center"/>
    </xf>
    <xf numFmtId="0" fontId="45" fillId="0" borderId="0" xfId="5" applyFont="1" applyAlignment="1">
      <alignment vertical="center"/>
    </xf>
    <xf numFmtId="0" fontId="46" fillId="0" borderId="0" xfId="5" applyFont="1" applyAlignment="1">
      <alignment horizontal="center" vertical="center"/>
    </xf>
    <xf numFmtId="0" fontId="3" fillId="13" borderId="28" xfId="0" applyFont="1" applyFill="1" applyBorder="1" applyAlignment="1">
      <alignment horizontal="center" vertical="center" wrapText="1"/>
    </xf>
    <xf numFmtId="0" fontId="3" fillId="13" borderId="57" xfId="0" applyFont="1" applyFill="1" applyBorder="1" applyAlignment="1">
      <alignment horizontal="center" vertical="center" wrapText="1"/>
    </xf>
    <xf numFmtId="0" fontId="3" fillId="13" borderId="33" xfId="0" applyFont="1" applyFill="1" applyBorder="1" applyAlignment="1">
      <alignment horizontal="center" vertical="center" wrapText="1"/>
    </xf>
    <xf numFmtId="177" fontId="24" fillId="6" borderId="1" xfId="3" applyNumberFormat="1" applyFont="1" applyFill="1" applyBorder="1" applyAlignment="1">
      <alignment horizontal="center" vertical="center" wrapText="1"/>
    </xf>
    <xf numFmtId="0" fontId="53" fillId="6" borderId="1" xfId="0" applyFont="1" applyFill="1" applyBorder="1" applyAlignment="1">
      <alignment vertical="center"/>
    </xf>
    <xf numFmtId="0" fontId="53" fillId="6" borderId="1" xfId="5" applyFont="1" applyFill="1" applyBorder="1" applyAlignment="1">
      <alignment horizontal="center" vertical="center"/>
    </xf>
    <xf numFmtId="0" fontId="53" fillId="6" borderId="1" xfId="5" applyFont="1" applyFill="1" applyBorder="1" applyAlignment="1">
      <alignment horizontal="center" vertical="center" wrapText="1"/>
    </xf>
    <xf numFmtId="0" fontId="5" fillId="0" borderId="1" xfId="0" applyFont="1" applyBorder="1" applyAlignment="1">
      <alignment horizontal="center" wrapText="1"/>
    </xf>
    <xf numFmtId="1" fontId="5" fillId="0" borderId="11" xfId="4" applyNumberFormat="1" applyFont="1" applyBorder="1" applyAlignment="1">
      <alignment horizontal="center" vertical="center" wrapText="1"/>
    </xf>
    <xf numFmtId="16" fontId="24" fillId="0" borderId="11" xfId="0" applyNumberFormat="1" applyFont="1" applyBorder="1" applyAlignment="1">
      <alignment horizontal="center" wrapText="1"/>
    </xf>
    <xf numFmtId="16" fontId="24" fillId="0" borderId="41" xfId="0" applyNumberFormat="1" applyFont="1" applyBorder="1" applyAlignment="1">
      <alignment horizontal="center" wrapText="1"/>
    </xf>
    <xf numFmtId="176" fontId="12" fillId="0" borderId="0" xfId="1" applyFont="1" applyAlignment="1">
      <alignment horizontal="center" vertical="center"/>
    </xf>
    <xf numFmtId="176" fontId="12" fillId="0" borderId="0" xfId="1" applyFont="1">
      <alignment vertical="center"/>
    </xf>
    <xf numFmtId="16" fontId="24" fillId="0" borderId="35" xfId="0" applyNumberFormat="1" applyFont="1" applyBorder="1" applyAlignment="1">
      <alignment horizontal="center" wrapText="1"/>
    </xf>
    <xf numFmtId="0" fontId="5" fillId="0" borderId="9" xfId="0" applyFont="1" applyBorder="1" applyAlignment="1">
      <alignment horizontal="left" wrapText="1"/>
    </xf>
    <xf numFmtId="0" fontId="5" fillId="0" borderId="24" xfId="0" applyFont="1" applyBorder="1" applyAlignment="1">
      <alignment horizontal="left" wrapText="1"/>
    </xf>
    <xf numFmtId="0" fontId="5" fillId="0" borderId="23" xfId="0" applyFont="1" applyBorder="1" applyAlignment="1">
      <alignment horizontal="left" wrapText="1"/>
    </xf>
    <xf numFmtId="0" fontId="5" fillId="0" borderId="0" xfId="0" applyFont="1" applyAlignment="1">
      <alignment horizontal="center" wrapText="1"/>
    </xf>
    <xf numFmtId="1" fontId="5" fillId="0" borderId="0" xfId="4" applyNumberFormat="1" applyFont="1" applyAlignment="1">
      <alignment horizontal="center" vertical="center" wrapText="1"/>
    </xf>
    <xf numFmtId="176" fontId="5" fillId="0" borderId="0" xfId="3" applyNumberFormat="1" applyFont="1" applyBorder="1" applyAlignment="1">
      <alignment horizontal="center" vertical="center"/>
    </xf>
    <xf numFmtId="176" fontId="24" fillId="0" borderId="0" xfId="3" applyNumberFormat="1" applyFont="1" applyBorder="1" applyAlignment="1">
      <alignment horizontal="center" vertical="center"/>
    </xf>
    <xf numFmtId="16" fontId="24" fillId="0" borderId="0" xfId="0" applyNumberFormat="1" applyFont="1" applyAlignment="1">
      <alignment horizontal="center" wrapText="1"/>
    </xf>
    <xf numFmtId="176" fontId="24" fillId="0" borderId="0" xfId="3" applyNumberFormat="1" applyFont="1" applyBorder="1" applyAlignment="1">
      <alignment horizontal="center" vertical="center" wrapText="1"/>
    </xf>
    <xf numFmtId="0" fontId="54" fillId="0" borderId="0" xfId="0" applyFont="1" applyAlignment="1">
      <alignment wrapText="1"/>
    </xf>
    <xf numFmtId="0" fontId="55" fillId="14" borderId="11" xfId="0" applyFont="1" applyFill="1" applyBorder="1" applyAlignment="1"/>
    <xf numFmtId="0" fontId="55" fillId="14" borderId="11" xfId="0" applyFont="1" applyFill="1" applyBorder="1" applyAlignment="1">
      <alignment horizontal="center"/>
    </xf>
    <xf numFmtId="180" fontId="55" fillId="14" borderId="11" xfId="0" applyNumberFormat="1" applyFont="1" applyFill="1" applyBorder="1" applyAlignment="1">
      <alignment horizontal="center"/>
    </xf>
    <xf numFmtId="180" fontId="55" fillId="14" borderId="9" xfId="0" applyNumberFormat="1" applyFont="1" applyFill="1" applyBorder="1" applyAlignment="1">
      <alignment horizontal="center"/>
    </xf>
    <xf numFmtId="180" fontId="55" fillId="14" borderId="23" xfId="0" applyNumberFormat="1" applyFont="1" applyFill="1" applyBorder="1" applyAlignment="1">
      <alignment horizontal="center"/>
    </xf>
    <xf numFmtId="180" fontId="55" fillId="14" borderId="11" xfId="0" applyNumberFormat="1" applyFont="1" applyFill="1" applyBorder="1" applyAlignment="1">
      <alignment horizontal="center" vertical="center"/>
    </xf>
    <xf numFmtId="0" fontId="0" fillId="0" borderId="0" xfId="0" applyFont="1" applyFill="1" applyAlignment="1"/>
    <xf numFmtId="0" fontId="2" fillId="5" borderId="49" xfId="0" applyFont="1" applyFill="1" applyBorder="1" applyAlignment="1">
      <alignment horizontal="center" vertical="center" wrapText="1"/>
    </xf>
    <xf numFmtId="0" fontId="57" fillId="0" borderId="11" xfId="0" applyFont="1" applyFill="1" applyBorder="1" applyAlignment="1">
      <alignment horizontal="center" vertical="center"/>
    </xf>
    <xf numFmtId="0" fontId="58" fillId="0" borderId="11" xfId="0" applyFont="1" applyFill="1" applyBorder="1" applyAlignment="1">
      <alignment horizontal="center" vertical="center"/>
    </xf>
    <xf numFmtId="0" fontId="59" fillId="0" borderId="11" xfId="0" applyFont="1" applyFill="1" applyBorder="1" applyAlignment="1">
      <alignment horizontal="center" vertical="center"/>
    </xf>
    <xf numFmtId="16" fontId="60" fillId="0" borderId="11" xfId="0" applyNumberFormat="1" applyFont="1" applyFill="1" applyBorder="1" applyAlignment="1">
      <alignment horizontal="center" vertical="center"/>
    </xf>
    <xf numFmtId="0" fontId="61" fillId="0" borderId="11" xfId="0" applyFont="1" applyFill="1" applyBorder="1" applyAlignment="1">
      <alignment horizontal="center" vertical="center"/>
    </xf>
    <xf numFmtId="49" fontId="18" fillId="0" borderId="11" xfId="0" applyNumberFormat="1" applyFont="1" applyFill="1" applyBorder="1" applyAlignment="1">
      <alignment horizontal="center" vertical="center" wrapText="1"/>
    </xf>
    <xf numFmtId="0" fontId="0" fillId="5" borderId="19" xfId="0" applyFont="1" applyFill="1" applyBorder="1" applyAlignment="1">
      <alignment horizontal="center" vertical="center" wrapText="1"/>
    </xf>
    <xf numFmtId="0" fontId="0" fillId="0" borderId="0" xfId="0" applyFont="1" applyFill="1" applyAlignment="1">
      <alignment wrapText="1"/>
    </xf>
    <xf numFmtId="0" fontId="2" fillId="5" borderId="31" xfId="0" applyFont="1" applyFill="1" applyBorder="1" applyAlignment="1">
      <alignment horizontal="center" vertical="center" wrapText="1"/>
    </xf>
    <xf numFmtId="49" fontId="63" fillId="0" borderId="11" xfId="0" applyNumberFormat="1" applyFont="1" applyFill="1" applyBorder="1" applyAlignment="1">
      <alignment horizontal="center" vertical="center" wrapText="1"/>
    </xf>
    <xf numFmtId="0" fontId="0" fillId="5" borderId="6" xfId="0" applyFont="1" applyFill="1" applyBorder="1" applyAlignment="1">
      <alignment horizontal="center" vertical="center" wrapText="1"/>
    </xf>
    <xf numFmtId="16" fontId="58" fillId="0" borderId="11" xfId="0" applyNumberFormat="1" applyFont="1" applyFill="1" applyBorder="1" applyAlignment="1">
      <alignment horizontal="center" vertical="center"/>
    </xf>
    <xf numFmtId="0" fontId="2" fillId="5" borderId="29" xfId="0" applyFont="1" applyFill="1" applyBorder="1" applyAlignment="1">
      <alignment horizontal="center" vertical="center" wrapText="1"/>
    </xf>
    <xf numFmtId="0" fontId="0" fillId="5" borderId="3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57" fillId="5" borderId="11" xfId="0" applyFont="1" applyFill="1" applyBorder="1" applyAlignment="1">
      <alignment horizontal="center" vertical="center"/>
    </xf>
    <xf numFmtId="0" fontId="59" fillId="5" borderId="11" xfId="0" applyFont="1" applyFill="1" applyBorder="1" applyAlignment="1">
      <alignment horizontal="center" vertical="center"/>
    </xf>
    <xf numFmtId="16" fontId="58" fillId="5" borderId="11" xfId="0" applyNumberFormat="1" applyFont="1" applyFill="1" applyBorder="1" applyAlignment="1">
      <alignment horizontal="center" vertical="center"/>
    </xf>
    <xf numFmtId="0" fontId="63" fillId="0" borderId="11" xfId="0" applyFont="1" applyFill="1" applyBorder="1" applyAlignment="1">
      <alignment horizontal="center" vertical="center"/>
    </xf>
    <xf numFmtId="49" fontId="18" fillId="5" borderId="11" xfId="0" applyNumberFormat="1" applyFont="1" applyFill="1" applyBorder="1" applyAlignment="1">
      <alignment horizontal="center" vertical="center" wrapText="1"/>
    </xf>
    <xf numFmtId="0" fontId="0" fillId="5" borderId="11" xfId="0" applyFont="1" applyFill="1" applyBorder="1" applyAlignment="1">
      <alignment horizontal="center" vertical="center" wrapText="1"/>
    </xf>
    <xf numFmtId="0" fontId="0" fillId="5" borderId="0" xfId="0" applyFont="1" applyFill="1" applyAlignment="1"/>
    <xf numFmtId="16" fontId="58" fillId="0" borderId="11" xfId="0" applyNumberFormat="1" applyFont="1" applyBorder="1" applyAlignment="1">
      <alignment horizontal="center" vertical="center"/>
    </xf>
    <xf numFmtId="49" fontId="61" fillId="0" borderId="11" xfId="0" applyNumberFormat="1" applyFont="1" applyFill="1" applyBorder="1" applyAlignment="1">
      <alignment horizontal="center" vertical="center" wrapText="1"/>
    </xf>
    <xf numFmtId="16" fontId="60" fillId="0" borderId="11" xfId="0" applyNumberFormat="1" applyFont="1" applyBorder="1" applyAlignment="1">
      <alignment horizontal="center" vertical="center"/>
    </xf>
    <xf numFmtId="0" fontId="2" fillId="5" borderId="0" xfId="0" applyFont="1" applyFill="1" applyAlignment="1">
      <alignment horizontal="center" vertical="center" wrapText="1"/>
    </xf>
    <xf numFmtId="0" fontId="64" fillId="0" borderId="0" xfId="0" applyFont="1" applyFill="1" applyAlignment="1">
      <alignment horizontal="center" vertical="center"/>
    </xf>
    <xf numFmtId="0" fontId="60" fillId="0" borderId="0" xfId="0" applyFont="1" applyFill="1" applyAlignment="1">
      <alignment horizontal="center" vertical="center"/>
    </xf>
    <xf numFmtId="16" fontId="58" fillId="15" borderId="0" xfId="0" applyNumberFormat="1" applyFont="1" applyFill="1" applyAlignment="1">
      <alignment horizontal="center" vertical="center"/>
    </xf>
    <xf numFmtId="180" fontId="0" fillId="0" borderId="0" xfId="0" applyNumberFormat="1" applyFont="1" applyFill="1" applyAlignment="1">
      <alignment horizontal="center"/>
    </xf>
    <xf numFmtId="49" fontId="61" fillId="0" borderId="0" xfId="0" applyNumberFormat="1" applyFont="1" applyFill="1" applyAlignment="1">
      <alignment horizontal="center" vertical="center" wrapText="1"/>
    </xf>
    <xf numFmtId="0" fontId="0" fillId="5" borderId="0" xfId="0" applyFont="1" applyFill="1" applyAlignment="1">
      <alignment horizontal="center" vertical="center" wrapText="1"/>
    </xf>
    <xf numFmtId="178" fontId="65" fillId="14" borderId="0" xfId="0" applyNumberFormat="1" applyFont="1" applyFill="1" applyAlignment="1"/>
    <xf numFmtId="178" fontId="66" fillId="0" borderId="0" xfId="0" applyNumberFormat="1" applyFont="1" applyFill="1" applyAlignment="1"/>
    <xf numFmtId="178" fontId="67" fillId="0" borderId="0" xfId="0" applyNumberFormat="1" applyFont="1" applyFill="1" applyAlignment="1"/>
    <xf numFmtId="178" fontId="68" fillId="0" borderId="0" xfId="0" applyNumberFormat="1" applyFont="1" applyFill="1" applyAlignment="1"/>
    <xf numFmtId="0" fontId="69" fillId="0" borderId="58" xfId="0" applyFont="1" applyFill="1" applyBorder="1" applyAlignment="1">
      <alignment horizontal="center" vertical="center"/>
    </xf>
    <xf numFmtId="16" fontId="69" fillId="0" borderId="58" xfId="0" applyNumberFormat="1" applyFont="1" applyFill="1" applyBorder="1" applyAlignment="1">
      <alignment horizontal="center" vertical="center"/>
    </xf>
    <xf numFmtId="0" fontId="70" fillId="0" borderId="11" xfId="0" applyFont="1" applyFill="1" applyBorder="1" applyAlignment="1">
      <alignment horizontal="center" vertical="center"/>
    </xf>
    <xf numFmtId="0" fontId="69" fillId="0" borderId="11" xfId="0" applyFont="1" applyFill="1" applyBorder="1" applyAlignment="1">
      <alignment horizontal="center" vertical="center"/>
    </xf>
    <xf numFmtId="0" fontId="70" fillId="5" borderId="11" xfId="0" applyFont="1" applyFill="1" applyBorder="1" applyAlignment="1">
      <alignment horizontal="center" vertical="center"/>
    </xf>
    <xf numFmtId="0" fontId="73" fillId="0" borderId="58" xfId="0" applyFont="1" applyFill="1" applyBorder="1" applyAlignment="1">
      <alignment horizontal="center" vertical="center"/>
    </xf>
    <xf numFmtId="16" fontId="69" fillId="0" borderId="58" xfId="0" applyNumberFormat="1" applyFont="1" applyBorder="1" applyAlignment="1">
      <alignment horizontal="center" vertical="center"/>
    </xf>
  </cellXfs>
  <cellStyles count="13">
    <cellStyle name="LineTableBorder 3" xfId="3"/>
    <cellStyle name="LineTitle 2" xfId="2"/>
    <cellStyle name="Normal 10" xfId="4"/>
    <cellStyle name="Normal 2" xfId="5"/>
    <cellStyle name="Normal 2 2" xfId="1"/>
    <cellStyle name="Normal 2 2 2" xfId="11"/>
    <cellStyle name="Normal 2 3" xfId="6"/>
    <cellStyle name="Normal 3" xfId="9"/>
    <cellStyle name="Normal 3 3" xfId="10"/>
    <cellStyle name="Normal_SAILING SCHEDULE" xfId="7"/>
    <cellStyle name="常规" xfId="0" builtinId="0"/>
    <cellStyle name="常规 2 9" xfId="12"/>
    <cellStyle name="超链接" xfId="8"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35746;&#33329;&#21672;&#35810;&#65288;&#25552;&#20132;&#35746;&#33329;&#65307;&#20462;&#25913;&#35746;&#33329;&#65307;&#35746;&#33329;&#29366;&#24577;&#21672;&#35810;&#65289;:cnxia.booking@zim.com/cnxia.booking@goldstarline.com%20&#23458;&#26381;&#28909;&#32447;:400%208191071" TargetMode="External"/><Relationship Id="rId3" Type="http://schemas.openxmlformats.org/officeDocument/2006/relationships/hyperlink" Target="file:///C:\Users\yu.stars\AppData\Local\Microsoft\Windows\INetCache\AppData\Local\Microsoft\Windows\INetCache\Content.Outlook\ZYDSH59T\&#19994;&#21153;%20%20Elena%20%20%20TEL:0592-2687212%20%20%20%20%20%20%20EMAIL:%20Zhong.elena@cn.zim.com" TargetMode="External"/><Relationship Id="rId7"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12" Type="http://schemas.openxmlformats.org/officeDocument/2006/relationships/vmlDrawing" Target="../drawings/vmlDrawing1.vml"/><Relationship Id="rId2" Type="http://schemas.openxmlformats.org/officeDocument/2006/relationships/hyperlink" Target="file:///C:\Users\yu.stars\AppData\Local\Microsoft\Windows\INetCache\AppData\Local\Microsoft\Windows\INetCache\Content.Outlook\ZYDSH59T\&#19994;&#21153;&#160;%20Joy&#65306;TEL:0592-2687213&#160;&#160;&#160;&#160;&#160;&#160;&#160;&#160;&#160;%20EMAIL:ye.joy@cn.zim.com" TargetMode="External"/><Relationship Id="rId1"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6" Type="http://schemas.openxmlformats.org/officeDocument/2006/relationships/hyperlink" Target="&#35746;&#33329;&#21672;&#35810;&#65288;&#25552;&#20132;&#35746;&#33329;&#65307;&#20462;&#25913;&#35746;&#33329;&#65307;&#35746;&#33329;&#29366;&#24577;&#21672;&#35810;&#65289;:cnxia.booking@zim.com/cnxia.booking@goldstarline.com%20&#23458;&#26381;&#28909;&#32447;:400%208191071" TargetMode="External"/><Relationship Id="rId11" Type="http://schemas.openxmlformats.org/officeDocument/2006/relationships/printerSettings" Target="../printerSettings/printerSettings1.bin"/><Relationship Id="rId5"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10" Type="http://schemas.openxmlformats.org/officeDocument/2006/relationships/hyperlink" Target="file:///C:\Users\yu.stars\AppData\Local\Microsoft\Windows\INetCache\AppData\Local\Microsoft\Windows\INetCache\Content.Outlook\ZYDSH59T\&#19994;&#21153;&#160;%20Joy&#65306;TEL:0592-2687213&#160;&#160;&#160;&#160;&#160;&#160;&#160;&#160;&#160;%20EMAIL:ye.joy@cn.zim.com" TargetMode="External"/><Relationship Id="rId4"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9" Type="http://schemas.openxmlformats.org/officeDocument/2006/relationships/hyperlink" Target="file:///C:\Users\yu.stars\AppData\Local\Microsoft\Windows\INetCache\AppData\Local\Microsoft\Windows\INetCache\Content.Outlook\ZYDSH59T\&#19994;&#21153;&#160;%20Joy&#65306;TEL:0592-2687213&#160;&#160;&#160;&#160;&#160;&#160;&#160;&#160;&#160;%20EMAIL:ye.joy@cn.zim.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7"/>
  <sheetViews>
    <sheetView tabSelected="1" workbookViewId="0">
      <selection activeCell="C30" sqref="C30"/>
    </sheetView>
  </sheetViews>
  <sheetFormatPr defaultRowHeight="13.5"/>
  <cols>
    <col min="1" max="1" width="20.125" style="426" customWidth="1"/>
    <col min="2" max="2" width="21.25" style="426" customWidth="1"/>
    <col min="3" max="7" width="12.375" style="426" customWidth="1"/>
    <col min="8" max="8" width="29" style="426" customWidth="1"/>
    <col min="9" max="256" width="9" style="426"/>
    <col min="257" max="257" width="20.125" style="426" customWidth="1"/>
    <col min="258" max="258" width="21.25" style="426" customWidth="1"/>
    <col min="259" max="263" width="12.375" style="426" customWidth="1"/>
    <col min="264" max="264" width="29" style="426" customWidth="1"/>
    <col min="265" max="512" width="9" style="426"/>
    <col min="513" max="513" width="20.125" style="426" customWidth="1"/>
    <col min="514" max="514" width="21.25" style="426" customWidth="1"/>
    <col min="515" max="519" width="12.375" style="426" customWidth="1"/>
    <col min="520" max="520" width="29" style="426" customWidth="1"/>
    <col min="521" max="768" width="9" style="426"/>
    <col min="769" max="769" width="20.125" style="426" customWidth="1"/>
    <col min="770" max="770" width="21.25" style="426" customWidth="1"/>
    <col min="771" max="775" width="12.375" style="426" customWidth="1"/>
    <col min="776" max="776" width="29" style="426" customWidth="1"/>
    <col min="777" max="1024" width="9" style="426"/>
    <col min="1025" max="1025" width="20.125" style="426" customWidth="1"/>
    <col min="1026" max="1026" width="21.25" style="426" customWidth="1"/>
    <col min="1027" max="1031" width="12.375" style="426" customWidth="1"/>
    <col min="1032" max="1032" width="29" style="426" customWidth="1"/>
    <col min="1033" max="1280" width="9" style="426"/>
    <col min="1281" max="1281" width="20.125" style="426" customWidth="1"/>
    <col min="1282" max="1282" width="21.25" style="426" customWidth="1"/>
    <col min="1283" max="1287" width="12.375" style="426" customWidth="1"/>
    <col min="1288" max="1288" width="29" style="426" customWidth="1"/>
    <col min="1289" max="1536" width="9" style="426"/>
    <col min="1537" max="1537" width="20.125" style="426" customWidth="1"/>
    <col min="1538" max="1538" width="21.25" style="426" customWidth="1"/>
    <col min="1539" max="1543" width="12.375" style="426" customWidth="1"/>
    <col min="1544" max="1544" width="29" style="426" customWidth="1"/>
    <col min="1545" max="1792" width="9" style="426"/>
    <col min="1793" max="1793" width="20.125" style="426" customWidth="1"/>
    <col min="1794" max="1794" width="21.25" style="426" customWidth="1"/>
    <col min="1795" max="1799" width="12.375" style="426" customWidth="1"/>
    <col min="1800" max="1800" width="29" style="426" customWidth="1"/>
    <col min="1801" max="2048" width="9" style="426"/>
    <col min="2049" max="2049" width="20.125" style="426" customWidth="1"/>
    <col min="2050" max="2050" width="21.25" style="426" customWidth="1"/>
    <col min="2051" max="2055" width="12.375" style="426" customWidth="1"/>
    <col min="2056" max="2056" width="29" style="426" customWidth="1"/>
    <col min="2057" max="2304" width="9" style="426"/>
    <col min="2305" max="2305" width="20.125" style="426" customWidth="1"/>
    <col min="2306" max="2306" width="21.25" style="426" customWidth="1"/>
    <col min="2307" max="2311" width="12.375" style="426" customWidth="1"/>
    <col min="2312" max="2312" width="29" style="426" customWidth="1"/>
    <col min="2313" max="2560" width="9" style="426"/>
    <col min="2561" max="2561" width="20.125" style="426" customWidth="1"/>
    <col min="2562" max="2562" width="21.25" style="426" customWidth="1"/>
    <col min="2563" max="2567" width="12.375" style="426" customWidth="1"/>
    <col min="2568" max="2568" width="29" style="426" customWidth="1"/>
    <col min="2569" max="2816" width="9" style="426"/>
    <col min="2817" max="2817" width="20.125" style="426" customWidth="1"/>
    <col min="2818" max="2818" width="21.25" style="426" customWidth="1"/>
    <col min="2819" max="2823" width="12.375" style="426" customWidth="1"/>
    <col min="2824" max="2824" width="29" style="426" customWidth="1"/>
    <col min="2825" max="3072" width="9" style="426"/>
    <col min="3073" max="3073" width="20.125" style="426" customWidth="1"/>
    <col min="3074" max="3074" width="21.25" style="426" customWidth="1"/>
    <col min="3075" max="3079" width="12.375" style="426" customWidth="1"/>
    <col min="3080" max="3080" width="29" style="426" customWidth="1"/>
    <col min="3081" max="3328" width="9" style="426"/>
    <col min="3329" max="3329" width="20.125" style="426" customWidth="1"/>
    <col min="3330" max="3330" width="21.25" style="426" customWidth="1"/>
    <col min="3331" max="3335" width="12.375" style="426" customWidth="1"/>
    <col min="3336" max="3336" width="29" style="426" customWidth="1"/>
    <col min="3337" max="3584" width="9" style="426"/>
    <col min="3585" max="3585" width="20.125" style="426" customWidth="1"/>
    <col min="3586" max="3586" width="21.25" style="426" customWidth="1"/>
    <col min="3587" max="3591" width="12.375" style="426" customWidth="1"/>
    <col min="3592" max="3592" width="29" style="426" customWidth="1"/>
    <col min="3593" max="3840" width="9" style="426"/>
    <col min="3841" max="3841" width="20.125" style="426" customWidth="1"/>
    <col min="3842" max="3842" width="21.25" style="426" customWidth="1"/>
    <col min="3843" max="3847" width="12.375" style="426" customWidth="1"/>
    <col min="3848" max="3848" width="29" style="426" customWidth="1"/>
    <col min="3849" max="4096" width="9" style="426"/>
    <col min="4097" max="4097" width="20.125" style="426" customWidth="1"/>
    <col min="4098" max="4098" width="21.25" style="426" customWidth="1"/>
    <col min="4099" max="4103" width="12.375" style="426" customWidth="1"/>
    <col min="4104" max="4104" width="29" style="426" customWidth="1"/>
    <col min="4105" max="4352" width="9" style="426"/>
    <col min="4353" max="4353" width="20.125" style="426" customWidth="1"/>
    <col min="4354" max="4354" width="21.25" style="426" customWidth="1"/>
    <col min="4355" max="4359" width="12.375" style="426" customWidth="1"/>
    <col min="4360" max="4360" width="29" style="426" customWidth="1"/>
    <col min="4361" max="4608" width="9" style="426"/>
    <col min="4609" max="4609" width="20.125" style="426" customWidth="1"/>
    <col min="4610" max="4610" width="21.25" style="426" customWidth="1"/>
    <col min="4611" max="4615" width="12.375" style="426" customWidth="1"/>
    <col min="4616" max="4616" width="29" style="426" customWidth="1"/>
    <col min="4617" max="4864" width="9" style="426"/>
    <col min="4865" max="4865" width="20.125" style="426" customWidth="1"/>
    <col min="4866" max="4866" width="21.25" style="426" customWidth="1"/>
    <col min="4867" max="4871" width="12.375" style="426" customWidth="1"/>
    <col min="4872" max="4872" width="29" style="426" customWidth="1"/>
    <col min="4873" max="5120" width="9" style="426"/>
    <col min="5121" max="5121" width="20.125" style="426" customWidth="1"/>
    <col min="5122" max="5122" width="21.25" style="426" customWidth="1"/>
    <col min="5123" max="5127" width="12.375" style="426" customWidth="1"/>
    <col min="5128" max="5128" width="29" style="426" customWidth="1"/>
    <col min="5129" max="5376" width="9" style="426"/>
    <col min="5377" max="5377" width="20.125" style="426" customWidth="1"/>
    <col min="5378" max="5378" width="21.25" style="426" customWidth="1"/>
    <col min="5379" max="5383" width="12.375" style="426" customWidth="1"/>
    <col min="5384" max="5384" width="29" style="426" customWidth="1"/>
    <col min="5385" max="5632" width="9" style="426"/>
    <col min="5633" max="5633" width="20.125" style="426" customWidth="1"/>
    <col min="5634" max="5634" width="21.25" style="426" customWidth="1"/>
    <col min="5635" max="5639" width="12.375" style="426" customWidth="1"/>
    <col min="5640" max="5640" width="29" style="426" customWidth="1"/>
    <col min="5641" max="5888" width="9" style="426"/>
    <col min="5889" max="5889" width="20.125" style="426" customWidth="1"/>
    <col min="5890" max="5890" width="21.25" style="426" customWidth="1"/>
    <col min="5891" max="5895" width="12.375" style="426" customWidth="1"/>
    <col min="5896" max="5896" width="29" style="426" customWidth="1"/>
    <col min="5897" max="6144" width="9" style="426"/>
    <col min="6145" max="6145" width="20.125" style="426" customWidth="1"/>
    <col min="6146" max="6146" width="21.25" style="426" customWidth="1"/>
    <col min="6147" max="6151" width="12.375" style="426" customWidth="1"/>
    <col min="6152" max="6152" width="29" style="426" customWidth="1"/>
    <col min="6153" max="6400" width="9" style="426"/>
    <col min="6401" max="6401" width="20.125" style="426" customWidth="1"/>
    <col min="6402" max="6402" width="21.25" style="426" customWidth="1"/>
    <col min="6403" max="6407" width="12.375" style="426" customWidth="1"/>
    <col min="6408" max="6408" width="29" style="426" customWidth="1"/>
    <col min="6409" max="6656" width="9" style="426"/>
    <col min="6657" max="6657" width="20.125" style="426" customWidth="1"/>
    <col min="6658" max="6658" width="21.25" style="426" customWidth="1"/>
    <col min="6659" max="6663" width="12.375" style="426" customWidth="1"/>
    <col min="6664" max="6664" width="29" style="426" customWidth="1"/>
    <col min="6665" max="6912" width="9" style="426"/>
    <col min="6913" max="6913" width="20.125" style="426" customWidth="1"/>
    <col min="6914" max="6914" width="21.25" style="426" customWidth="1"/>
    <col min="6915" max="6919" width="12.375" style="426" customWidth="1"/>
    <col min="6920" max="6920" width="29" style="426" customWidth="1"/>
    <col min="6921" max="7168" width="9" style="426"/>
    <col min="7169" max="7169" width="20.125" style="426" customWidth="1"/>
    <col min="7170" max="7170" width="21.25" style="426" customWidth="1"/>
    <col min="7171" max="7175" width="12.375" style="426" customWidth="1"/>
    <col min="7176" max="7176" width="29" style="426" customWidth="1"/>
    <col min="7177" max="7424" width="9" style="426"/>
    <col min="7425" max="7425" width="20.125" style="426" customWidth="1"/>
    <col min="7426" max="7426" width="21.25" style="426" customWidth="1"/>
    <col min="7427" max="7431" width="12.375" style="426" customWidth="1"/>
    <col min="7432" max="7432" width="29" style="426" customWidth="1"/>
    <col min="7433" max="7680" width="9" style="426"/>
    <col min="7681" max="7681" width="20.125" style="426" customWidth="1"/>
    <col min="7682" max="7682" width="21.25" style="426" customWidth="1"/>
    <col min="7683" max="7687" width="12.375" style="426" customWidth="1"/>
    <col min="7688" max="7688" width="29" style="426" customWidth="1"/>
    <col min="7689" max="7936" width="9" style="426"/>
    <col min="7937" max="7937" width="20.125" style="426" customWidth="1"/>
    <col min="7938" max="7938" width="21.25" style="426" customWidth="1"/>
    <col min="7939" max="7943" width="12.375" style="426" customWidth="1"/>
    <col min="7944" max="7944" width="29" style="426" customWidth="1"/>
    <col min="7945" max="8192" width="9" style="426"/>
    <col min="8193" max="8193" width="20.125" style="426" customWidth="1"/>
    <col min="8194" max="8194" width="21.25" style="426" customWidth="1"/>
    <col min="8195" max="8199" width="12.375" style="426" customWidth="1"/>
    <col min="8200" max="8200" width="29" style="426" customWidth="1"/>
    <col min="8201" max="8448" width="9" style="426"/>
    <col min="8449" max="8449" width="20.125" style="426" customWidth="1"/>
    <col min="8450" max="8450" width="21.25" style="426" customWidth="1"/>
    <col min="8451" max="8455" width="12.375" style="426" customWidth="1"/>
    <col min="8456" max="8456" width="29" style="426" customWidth="1"/>
    <col min="8457" max="8704" width="9" style="426"/>
    <col min="8705" max="8705" width="20.125" style="426" customWidth="1"/>
    <col min="8706" max="8706" width="21.25" style="426" customWidth="1"/>
    <col min="8707" max="8711" width="12.375" style="426" customWidth="1"/>
    <col min="8712" max="8712" width="29" style="426" customWidth="1"/>
    <col min="8713" max="8960" width="9" style="426"/>
    <col min="8961" max="8961" width="20.125" style="426" customWidth="1"/>
    <col min="8962" max="8962" width="21.25" style="426" customWidth="1"/>
    <col min="8963" max="8967" width="12.375" style="426" customWidth="1"/>
    <col min="8968" max="8968" width="29" style="426" customWidth="1"/>
    <col min="8969" max="9216" width="9" style="426"/>
    <col min="9217" max="9217" width="20.125" style="426" customWidth="1"/>
    <col min="9218" max="9218" width="21.25" style="426" customWidth="1"/>
    <col min="9219" max="9223" width="12.375" style="426" customWidth="1"/>
    <col min="9224" max="9224" width="29" style="426" customWidth="1"/>
    <col min="9225" max="9472" width="9" style="426"/>
    <col min="9473" max="9473" width="20.125" style="426" customWidth="1"/>
    <col min="9474" max="9474" width="21.25" style="426" customWidth="1"/>
    <col min="9475" max="9479" width="12.375" style="426" customWidth="1"/>
    <col min="9480" max="9480" width="29" style="426" customWidth="1"/>
    <col min="9481" max="9728" width="9" style="426"/>
    <col min="9729" max="9729" width="20.125" style="426" customWidth="1"/>
    <col min="9730" max="9730" width="21.25" style="426" customWidth="1"/>
    <col min="9731" max="9735" width="12.375" style="426" customWidth="1"/>
    <col min="9736" max="9736" width="29" style="426" customWidth="1"/>
    <col min="9737" max="9984" width="9" style="426"/>
    <col min="9985" max="9985" width="20.125" style="426" customWidth="1"/>
    <col min="9986" max="9986" width="21.25" style="426" customWidth="1"/>
    <col min="9987" max="9991" width="12.375" style="426" customWidth="1"/>
    <col min="9992" max="9992" width="29" style="426" customWidth="1"/>
    <col min="9993" max="10240" width="9" style="426"/>
    <col min="10241" max="10241" width="20.125" style="426" customWidth="1"/>
    <col min="10242" max="10242" width="21.25" style="426" customWidth="1"/>
    <col min="10243" max="10247" width="12.375" style="426" customWidth="1"/>
    <col min="10248" max="10248" width="29" style="426" customWidth="1"/>
    <col min="10249" max="10496" width="9" style="426"/>
    <col min="10497" max="10497" width="20.125" style="426" customWidth="1"/>
    <col min="10498" max="10498" width="21.25" style="426" customWidth="1"/>
    <col min="10499" max="10503" width="12.375" style="426" customWidth="1"/>
    <col min="10504" max="10504" width="29" style="426" customWidth="1"/>
    <col min="10505" max="10752" width="9" style="426"/>
    <col min="10753" max="10753" width="20.125" style="426" customWidth="1"/>
    <col min="10754" max="10754" width="21.25" style="426" customWidth="1"/>
    <col min="10755" max="10759" width="12.375" style="426" customWidth="1"/>
    <col min="10760" max="10760" width="29" style="426" customWidth="1"/>
    <col min="10761" max="11008" width="9" style="426"/>
    <col min="11009" max="11009" width="20.125" style="426" customWidth="1"/>
    <col min="11010" max="11010" width="21.25" style="426" customWidth="1"/>
    <col min="11011" max="11015" width="12.375" style="426" customWidth="1"/>
    <col min="11016" max="11016" width="29" style="426" customWidth="1"/>
    <col min="11017" max="11264" width="9" style="426"/>
    <col min="11265" max="11265" width="20.125" style="426" customWidth="1"/>
    <col min="11266" max="11266" width="21.25" style="426" customWidth="1"/>
    <col min="11267" max="11271" width="12.375" style="426" customWidth="1"/>
    <col min="11272" max="11272" width="29" style="426" customWidth="1"/>
    <col min="11273" max="11520" width="9" style="426"/>
    <col min="11521" max="11521" width="20.125" style="426" customWidth="1"/>
    <col min="11522" max="11522" width="21.25" style="426" customWidth="1"/>
    <col min="11523" max="11527" width="12.375" style="426" customWidth="1"/>
    <col min="11528" max="11528" width="29" style="426" customWidth="1"/>
    <col min="11529" max="11776" width="9" style="426"/>
    <col min="11777" max="11777" width="20.125" style="426" customWidth="1"/>
    <col min="11778" max="11778" width="21.25" style="426" customWidth="1"/>
    <col min="11779" max="11783" width="12.375" style="426" customWidth="1"/>
    <col min="11784" max="11784" width="29" style="426" customWidth="1"/>
    <col min="11785" max="12032" width="9" style="426"/>
    <col min="12033" max="12033" width="20.125" style="426" customWidth="1"/>
    <col min="12034" max="12034" width="21.25" style="426" customWidth="1"/>
    <col min="12035" max="12039" width="12.375" style="426" customWidth="1"/>
    <col min="12040" max="12040" width="29" style="426" customWidth="1"/>
    <col min="12041" max="12288" width="9" style="426"/>
    <col min="12289" max="12289" width="20.125" style="426" customWidth="1"/>
    <col min="12290" max="12290" width="21.25" style="426" customWidth="1"/>
    <col min="12291" max="12295" width="12.375" style="426" customWidth="1"/>
    <col min="12296" max="12296" width="29" style="426" customWidth="1"/>
    <col min="12297" max="12544" width="9" style="426"/>
    <col min="12545" max="12545" width="20.125" style="426" customWidth="1"/>
    <col min="12546" max="12546" width="21.25" style="426" customWidth="1"/>
    <col min="12547" max="12551" width="12.375" style="426" customWidth="1"/>
    <col min="12552" max="12552" width="29" style="426" customWidth="1"/>
    <col min="12553" max="12800" width="9" style="426"/>
    <col min="12801" max="12801" width="20.125" style="426" customWidth="1"/>
    <col min="12802" max="12802" width="21.25" style="426" customWidth="1"/>
    <col min="12803" max="12807" width="12.375" style="426" customWidth="1"/>
    <col min="12808" max="12808" width="29" style="426" customWidth="1"/>
    <col min="12809" max="13056" width="9" style="426"/>
    <col min="13057" max="13057" width="20.125" style="426" customWidth="1"/>
    <col min="13058" max="13058" width="21.25" style="426" customWidth="1"/>
    <col min="13059" max="13063" width="12.375" style="426" customWidth="1"/>
    <col min="13064" max="13064" width="29" style="426" customWidth="1"/>
    <col min="13065" max="13312" width="9" style="426"/>
    <col min="13313" max="13313" width="20.125" style="426" customWidth="1"/>
    <col min="13314" max="13314" width="21.25" style="426" customWidth="1"/>
    <col min="13315" max="13319" width="12.375" style="426" customWidth="1"/>
    <col min="13320" max="13320" width="29" style="426" customWidth="1"/>
    <col min="13321" max="13568" width="9" style="426"/>
    <col min="13569" max="13569" width="20.125" style="426" customWidth="1"/>
    <col min="13570" max="13570" width="21.25" style="426" customWidth="1"/>
    <col min="13571" max="13575" width="12.375" style="426" customWidth="1"/>
    <col min="13576" max="13576" width="29" style="426" customWidth="1"/>
    <col min="13577" max="13824" width="9" style="426"/>
    <col min="13825" max="13825" width="20.125" style="426" customWidth="1"/>
    <col min="13826" max="13826" width="21.25" style="426" customWidth="1"/>
    <col min="13827" max="13831" width="12.375" style="426" customWidth="1"/>
    <col min="13832" max="13832" width="29" style="426" customWidth="1"/>
    <col min="13833" max="14080" width="9" style="426"/>
    <col min="14081" max="14081" width="20.125" style="426" customWidth="1"/>
    <col min="14082" max="14082" width="21.25" style="426" customWidth="1"/>
    <col min="14083" max="14087" width="12.375" style="426" customWidth="1"/>
    <col min="14088" max="14088" width="29" style="426" customWidth="1"/>
    <col min="14089" max="14336" width="9" style="426"/>
    <col min="14337" max="14337" width="20.125" style="426" customWidth="1"/>
    <col min="14338" max="14338" width="21.25" style="426" customWidth="1"/>
    <col min="14339" max="14343" width="12.375" style="426" customWidth="1"/>
    <col min="14344" max="14344" width="29" style="426" customWidth="1"/>
    <col min="14345" max="14592" width="9" style="426"/>
    <col min="14593" max="14593" width="20.125" style="426" customWidth="1"/>
    <col min="14594" max="14594" width="21.25" style="426" customWidth="1"/>
    <col min="14595" max="14599" width="12.375" style="426" customWidth="1"/>
    <col min="14600" max="14600" width="29" style="426" customWidth="1"/>
    <col min="14601" max="14848" width="9" style="426"/>
    <col min="14849" max="14849" width="20.125" style="426" customWidth="1"/>
    <col min="14850" max="14850" width="21.25" style="426" customWidth="1"/>
    <col min="14851" max="14855" width="12.375" style="426" customWidth="1"/>
    <col min="14856" max="14856" width="29" style="426" customWidth="1"/>
    <col min="14857" max="15104" width="9" style="426"/>
    <col min="15105" max="15105" width="20.125" style="426" customWidth="1"/>
    <col min="15106" max="15106" width="21.25" style="426" customWidth="1"/>
    <col min="15107" max="15111" width="12.375" style="426" customWidth="1"/>
    <col min="15112" max="15112" width="29" style="426" customWidth="1"/>
    <col min="15113" max="15360" width="9" style="426"/>
    <col min="15361" max="15361" width="20.125" style="426" customWidth="1"/>
    <col min="15362" max="15362" width="21.25" style="426" customWidth="1"/>
    <col min="15363" max="15367" width="12.375" style="426" customWidth="1"/>
    <col min="15368" max="15368" width="29" style="426" customWidth="1"/>
    <col min="15369" max="15616" width="9" style="426"/>
    <col min="15617" max="15617" width="20.125" style="426" customWidth="1"/>
    <col min="15618" max="15618" width="21.25" style="426" customWidth="1"/>
    <col min="15619" max="15623" width="12.375" style="426" customWidth="1"/>
    <col min="15624" max="15624" width="29" style="426" customWidth="1"/>
    <col min="15625" max="15872" width="9" style="426"/>
    <col min="15873" max="15873" width="20.125" style="426" customWidth="1"/>
    <col min="15874" max="15874" width="21.25" style="426" customWidth="1"/>
    <col min="15875" max="15879" width="12.375" style="426" customWidth="1"/>
    <col min="15880" max="15880" width="29" style="426" customWidth="1"/>
    <col min="15881" max="16128" width="9" style="426"/>
    <col min="16129" max="16129" width="20.125" style="426" customWidth="1"/>
    <col min="16130" max="16130" width="21.25" style="426" customWidth="1"/>
    <col min="16131" max="16135" width="12.375" style="426" customWidth="1"/>
    <col min="16136" max="16136" width="29" style="426" customWidth="1"/>
    <col min="16137" max="16384" width="9" style="426"/>
  </cols>
  <sheetData>
    <row r="2" spans="1:10" ht="14.25">
      <c r="A2" s="420" t="s">
        <v>504</v>
      </c>
      <c r="B2" s="421" t="s">
        <v>505</v>
      </c>
      <c r="C2" s="422" t="s">
        <v>506</v>
      </c>
      <c r="D2" s="422" t="s">
        <v>6</v>
      </c>
      <c r="E2" s="423" t="s">
        <v>12</v>
      </c>
      <c r="F2" s="424"/>
      <c r="G2" s="425" t="s">
        <v>507</v>
      </c>
      <c r="H2" s="422" t="s">
        <v>508</v>
      </c>
    </row>
    <row r="3" spans="1:10" ht="14.25">
      <c r="A3" s="427" t="s">
        <v>509</v>
      </c>
      <c r="B3" s="428" t="s">
        <v>530</v>
      </c>
      <c r="C3" s="429" t="s">
        <v>531</v>
      </c>
      <c r="D3" s="430" t="s">
        <v>522</v>
      </c>
      <c r="E3" s="431">
        <v>44472</v>
      </c>
      <c r="F3" s="432" t="s">
        <v>539</v>
      </c>
      <c r="G3" s="433" t="s">
        <v>511</v>
      </c>
      <c r="H3" s="434" t="s">
        <v>512</v>
      </c>
      <c r="I3" s="435"/>
    </row>
    <row r="4" spans="1:10" ht="14.25">
      <c r="A4" s="436"/>
      <c r="B4" s="466" t="s">
        <v>530</v>
      </c>
      <c r="C4" s="467" t="s">
        <v>541</v>
      </c>
      <c r="D4" s="464"/>
      <c r="E4" s="465">
        <v>44476</v>
      </c>
      <c r="F4" s="437" t="s">
        <v>540</v>
      </c>
      <c r="G4" s="433" t="s">
        <v>511</v>
      </c>
      <c r="H4" s="438"/>
    </row>
    <row r="5" spans="1:10" ht="14.25">
      <c r="A5" s="436"/>
      <c r="B5" s="428" t="s">
        <v>530</v>
      </c>
      <c r="C5" s="429" t="s">
        <v>532</v>
      </c>
      <c r="D5" s="430" t="s">
        <v>523</v>
      </c>
      <c r="E5" s="431">
        <v>44479</v>
      </c>
      <c r="F5" s="432" t="s">
        <v>539</v>
      </c>
      <c r="G5" s="433" t="s">
        <v>511</v>
      </c>
      <c r="H5" s="438"/>
    </row>
    <row r="6" spans="1:10" ht="14.25">
      <c r="A6" s="436"/>
      <c r="B6" s="428" t="s">
        <v>530</v>
      </c>
      <c r="C6" s="429" t="s">
        <v>533</v>
      </c>
      <c r="D6" s="430" t="s">
        <v>524</v>
      </c>
      <c r="E6" s="431">
        <f t="shared" ref="E6:E11" si="0">E4+7</f>
        <v>44483</v>
      </c>
      <c r="F6" s="437" t="s">
        <v>540</v>
      </c>
      <c r="G6" s="433" t="s">
        <v>511</v>
      </c>
      <c r="H6" s="438"/>
      <c r="J6" s="435"/>
    </row>
    <row r="7" spans="1:10" ht="14.25">
      <c r="A7" s="436"/>
      <c r="B7" s="428" t="s">
        <v>530</v>
      </c>
      <c r="C7" s="429" t="s">
        <v>534</v>
      </c>
      <c r="D7" s="430" t="s">
        <v>525</v>
      </c>
      <c r="E7" s="431">
        <f t="shared" si="0"/>
        <v>44486</v>
      </c>
      <c r="F7" s="432" t="s">
        <v>539</v>
      </c>
      <c r="G7" s="433" t="s">
        <v>511</v>
      </c>
      <c r="H7" s="438"/>
    </row>
    <row r="8" spans="1:10" ht="14.25">
      <c r="A8" s="436"/>
      <c r="B8" s="428" t="s">
        <v>530</v>
      </c>
      <c r="C8" s="429" t="s">
        <v>535</v>
      </c>
      <c r="D8" s="430" t="s">
        <v>526</v>
      </c>
      <c r="E8" s="431">
        <f t="shared" si="0"/>
        <v>44490</v>
      </c>
      <c r="F8" s="437" t="s">
        <v>540</v>
      </c>
      <c r="G8" s="433" t="s">
        <v>511</v>
      </c>
      <c r="H8" s="438"/>
    </row>
    <row r="9" spans="1:10" ht="14.25">
      <c r="A9" s="436"/>
      <c r="B9" s="428" t="s">
        <v>530</v>
      </c>
      <c r="C9" s="429" t="s">
        <v>536</v>
      </c>
      <c r="D9" s="430" t="s">
        <v>527</v>
      </c>
      <c r="E9" s="439">
        <f t="shared" si="0"/>
        <v>44493</v>
      </c>
      <c r="F9" s="432" t="s">
        <v>539</v>
      </c>
      <c r="G9" s="433" t="s">
        <v>511</v>
      </c>
      <c r="H9" s="438"/>
    </row>
    <row r="10" spans="1:10" ht="14.25">
      <c r="A10" s="436"/>
      <c r="B10" s="428" t="s">
        <v>530</v>
      </c>
      <c r="C10" s="429" t="s">
        <v>537</v>
      </c>
      <c r="D10" s="430" t="s">
        <v>528</v>
      </c>
      <c r="E10" s="431">
        <f t="shared" si="0"/>
        <v>44497</v>
      </c>
      <c r="F10" s="437" t="s">
        <v>540</v>
      </c>
      <c r="G10" s="433" t="s">
        <v>511</v>
      </c>
      <c r="H10" s="438"/>
    </row>
    <row r="11" spans="1:10" ht="14.25">
      <c r="A11" s="440"/>
      <c r="B11" s="428" t="s">
        <v>530</v>
      </c>
      <c r="C11" s="429" t="s">
        <v>538</v>
      </c>
      <c r="D11" s="430" t="s">
        <v>529</v>
      </c>
      <c r="E11" s="431">
        <f t="shared" si="0"/>
        <v>44500</v>
      </c>
      <c r="F11" s="432" t="s">
        <v>510</v>
      </c>
      <c r="G11" s="433" t="s">
        <v>511</v>
      </c>
      <c r="H11" s="441"/>
    </row>
    <row r="12" spans="1:10" s="449" customFormat="1" ht="14.25">
      <c r="A12" s="442" t="s">
        <v>513</v>
      </c>
      <c r="B12" s="443" t="s">
        <v>551</v>
      </c>
      <c r="C12" s="443" t="s">
        <v>531</v>
      </c>
      <c r="D12" s="444" t="s">
        <v>542</v>
      </c>
      <c r="E12" s="445">
        <v>44471</v>
      </c>
      <c r="F12" s="446" t="s">
        <v>553</v>
      </c>
      <c r="G12" s="447" t="s">
        <v>514</v>
      </c>
      <c r="H12" s="448" t="s">
        <v>515</v>
      </c>
    </row>
    <row r="13" spans="1:10" ht="15">
      <c r="A13" s="442"/>
      <c r="B13" s="468" t="s">
        <v>551</v>
      </c>
      <c r="C13" s="466" t="s">
        <v>552</v>
      </c>
      <c r="D13" s="469" t="s">
        <v>543</v>
      </c>
      <c r="E13" s="470">
        <v>44475</v>
      </c>
      <c r="F13" s="446" t="s">
        <v>554</v>
      </c>
      <c r="G13" s="433" t="s">
        <v>514</v>
      </c>
      <c r="H13" s="448"/>
    </row>
    <row r="14" spans="1:10" ht="14.25">
      <c r="A14" s="442"/>
      <c r="B14" s="443" t="s">
        <v>551</v>
      </c>
      <c r="C14" s="428" t="s">
        <v>532</v>
      </c>
      <c r="D14" s="430" t="s">
        <v>544</v>
      </c>
      <c r="E14" s="450">
        <v>44478</v>
      </c>
      <c r="F14" s="446" t="s">
        <v>553</v>
      </c>
      <c r="G14" s="451" t="s">
        <v>514</v>
      </c>
      <c r="H14" s="448"/>
    </row>
    <row r="15" spans="1:10" ht="14.25">
      <c r="A15" s="442"/>
      <c r="B15" s="443" t="s">
        <v>551</v>
      </c>
      <c r="C15" s="428" t="s">
        <v>533</v>
      </c>
      <c r="D15" s="430" t="s">
        <v>545</v>
      </c>
      <c r="E15" s="450">
        <v>44482</v>
      </c>
      <c r="F15" s="446" t="s">
        <v>554</v>
      </c>
      <c r="G15" s="451" t="s">
        <v>514</v>
      </c>
      <c r="H15" s="448"/>
    </row>
    <row r="16" spans="1:10" ht="14.25">
      <c r="A16" s="442"/>
      <c r="B16" s="443" t="s">
        <v>551</v>
      </c>
      <c r="C16" s="428" t="s">
        <v>534</v>
      </c>
      <c r="D16" s="430" t="s">
        <v>546</v>
      </c>
      <c r="E16" s="450">
        <v>44485</v>
      </c>
      <c r="F16" s="446" t="s">
        <v>553</v>
      </c>
      <c r="G16" s="451" t="s">
        <v>514</v>
      </c>
      <c r="H16" s="448"/>
    </row>
    <row r="17" spans="1:8" ht="14.25">
      <c r="A17" s="442"/>
      <c r="B17" s="443" t="s">
        <v>551</v>
      </c>
      <c r="C17" s="428" t="s">
        <v>535</v>
      </c>
      <c r="D17" s="430" t="s">
        <v>547</v>
      </c>
      <c r="E17" s="450">
        <v>44489</v>
      </c>
      <c r="F17" s="446" t="s">
        <v>554</v>
      </c>
      <c r="G17" s="451" t="s">
        <v>514</v>
      </c>
      <c r="H17" s="448"/>
    </row>
    <row r="18" spans="1:8" ht="14.25">
      <c r="A18" s="442"/>
      <c r="B18" s="443" t="s">
        <v>551</v>
      </c>
      <c r="C18" s="428" t="s">
        <v>536</v>
      </c>
      <c r="D18" s="430" t="s">
        <v>548</v>
      </c>
      <c r="E18" s="450">
        <v>44492</v>
      </c>
      <c r="F18" s="446" t="s">
        <v>553</v>
      </c>
      <c r="G18" s="451" t="s">
        <v>514</v>
      </c>
      <c r="H18" s="448"/>
    </row>
    <row r="19" spans="1:8" ht="14.25">
      <c r="A19" s="442"/>
      <c r="B19" s="443" t="s">
        <v>551</v>
      </c>
      <c r="C19" s="428" t="s">
        <v>537</v>
      </c>
      <c r="D19" s="430" t="s">
        <v>549</v>
      </c>
      <c r="E19" s="452">
        <v>44496</v>
      </c>
      <c r="F19" s="446" t="s">
        <v>554</v>
      </c>
      <c r="G19" s="451" t="s">
        <v>514</v>
      </c>
      <c r="H19" s="448"/>
    </row>
    <row r="20" spans="1:8" ht="14.25">
      <c r="A20" s="442"/>
      <c r="B20" s="443" t="s">
        <v>551</v>
      </c>
      <c r="C20" s="428" t="s">
        <v>538</v>
      </c>
      <c r="D20" s="430" t="s">
        <v>550</v>
      </c>
      <c r="E20" s="452">
        <v>44499</v>
      </c>
      <c r="F20" s="446" t="s">
        <v>553</v>
      </c>
      <c r="G20" s="451" t="s">
        <v>514</v>
      </c>
      <c r="H20" s="448"/>
    </row>
    <row r="21" spans="1:8" ht="14.25">
      <c r="A21" s="453"/>
      <c r="B21" s="454"/>
      <c r="C21" s="455"/>
      <c r="D21" s="455"/>
      <c r="E21" s="456"/>
      <c r="F21" s="457"/>
      <c r="G21" s="458"/>
      <c r="H21" s="459"/>
    </row>
    <row r="22" spans="1:8">
      <c r="A22" s="460" t="s">
        <v>516</v>
      </c>
    </row>
    <row r="23" spans="1:8">
      <c r="A23" s="461" t="s">
        <v>517</v>
      </c>
    </row>
    <row r="24" spans="1:8">
      <c r="A24" s="461" t="s">
        <v>518</v>
      </c>
    </row>
    <row r="25" spans="1:8" ht="14.25">
      <c r="A25" s="462" t="s">
        <v>519</v>
      </c>
    </row>
    <row r="26" spans="1:8" ht="14.25">
      <c r="A26" s="463" t="s">
        <v>520</v>
      </c>
    </row>
    <row r="27" spans="1:8" ht="14.25">
      <c r="A27" s="463" t="s">
        <v>521</v>
      </c>
    </row>
  </sheetData>
  <mergeCells count="5">
    <mergeCell ref="E2:F2"/>
    <mergeCell ref="A3:A11"/>
    <mergeCell ref="H3:H11"/>
    <mergeCell ref="A12:A20"/>
    <mergeCell ref="H12:H20"/>
  </mergeCells>
  <phoneticPr fontId="5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2EFFF"/>
    <pageSetUpPr fitToPage="1"/>
  </sheetPr>
  <dimension ref="A1:P365"/>
  <sheetViews>
    <sheetView view="pageBreakPreview" topLeftCell="A32" zoomScale="85" zoomScaleNormal="85" zoomScaleSheetLayoutView="85" workbookViewId="0">
      <selection activeCell="B51" sqref="B51:J51"/>
    </sheetView>
  </sheetViews>
  <sheetFormatPr defaultColWidth="35" defaultRowHeight="15"/>
  <cols>
    <col min="1" max="1" width="36" style="63" customWidth="1"/>
    <col min="2" max="2" width="25.25" style="4" customWidth="1"/>
    <col min="3" max="3" width="16.375" style="4" customWidth="1"/>
    <col min="4" max="4" width="16.125" style="4" customWidth="1"/>
    <col min="5" max="5" width="11.875" style="4" customWidth="1"/>
    <col min="6" max="6" width="16.375" style="4" customWidth="1"/>
    <col min="7" max="7" width="12.875" style="4" customWidth="1"/>
    <col min="8" max="8" width="27" style="4" customWidth="1"/>
    <col min="9" max="9" width="23.125" style="63" customWidth="1"/>
    <col min="10" max="10" width="22.625" style="63" customWidth="1"/>
    <col min="11" max="11" width="21.375" style="63" customWidth="1"/>
    <col min="12" max="12" width="20.625" style="4" customWidth="1"/>
    <col min="13" max="13" width="30.75" style="4" customWidth="1"/>
    <col min="14" max="14" width="25.875" style="4" customWidth="1"/>
    <col min="15" max="15" width="18.75" style="4" customWidth="1"/>
    <col min="16" max="16384" width="35" style="4"/>
  </cols>
  <sheetData>
    <row r="1" spans="1:15" ht="15" customHeight="1">
      <c r="A1" s="1" t="s">
        <v>0</v>
      </c>
      <c r="B1" s="2" t="s">
        <v>1</v>
      </c>
      <c r="C1" s="2"/>
      <c r="D1" s="2"/>
      <c r="E1" s="2"/>
      <c r="F1" s="2"/>
      <c r="G1" s="2"/>
      <c r="H1" s="2"/>
      <c r="I1" s="2"/>
      <c r="J1" s="2"/>
      <c r="K1" s="3"/>
    </row>
    <row r="2" spans="1:15" ht="15" customHeight="1">
      <c r="A2" s="1"/>
      <c r="B2" s="5" t="s">
        <v>2</v>
      </c>
      <c r="C2" s="5"/>
      <c r="D2" s="5"/>
      <c r="E2" s="5"/>
      <c r="F2" s="5"/>
      <c r="G2" s="5"/>
      <c r="H2" s="5"/>
      <c r="I2" s="5"/>
      <c r="J2" s="5"/>
      <c r="K2" s="6"/>
      <c r="L2" s="7"/>
      <c r="M2" s="7"/>
      <c r="N2" s="7"/>
      <c r="O2" s="7"/>
    </row>
    <row r="3" spans="1:15" ht="15.75" customHeight="1">
      <c r="A3" s="1"/>
      <c r="B3" s="5" t="s">
        <v>3</v>
      </c>
      <c r="C3" s="5"/>
      <c r="D3" s="5"/>
      <c r="E3" s="5"/>
      <c r="F3" s="5"/>
      <c r="G3" s="5"/>
      <c r="H3" s="5"/>
      <c r="I3" s="5"/>
      <c r="J3" s="5"/>
      <c r="K3" s="6"/>
      <c r="L3" s="7"/>
      <c r="M3" s="7"/>
      <c r="N3" s="7"/>
      <c r="O3" s="7"/>
    </row>
    <row r="4" spans="1:15">
      <c r="A4" s="8" t="s">
        <v>4</v>
      </c>
      <c r="B4" s="9" t="s">
        <v>5</v>
      </c>
      <c r="C4" s="9" t="s">
        <v>6</v>
      </c>
      <c r="D4" s="10" t="s">
        <v>7</v>
      </c>
      <c r="E4" s="10" t="s">
        <v>8</v>
      </c>
      <c r="F4" s="10" t="s">
        <v>9</v>
      </c>
      <c r="G4" s="11" t="s">
        <v>10</v>
      </c>
      <c r="H4" s="12" t="s">
        <v>11</v>
      </c>
      <c r="I4" s="12" t="s">
        <v>12</v>
      </c>
      <c r="J4" s="12"/>
      <c r="K4" s="6"/>
      <c r="L4" s="7"/>
      <c r="M4" s="7"/>
      <c r="N4" s="7"/>
      <c r="O4" s="7"/>
    </row>
    <row r="5" spans="1:15" ht="21" customHeight="1">
      <c r="A5" s="8"/>
      <c r="B5" s="9"/>
      <c r="C5" s="9"/>
      <c r="D5" s="10"/>
      <c r="E5" s="10"/>
      <c r="F5" s="10"/>
      <c r="G5" s="13" t="s">
        <v>13</v>
      </c>
      <c r="H5" s="12" t="s">
        <v>14</v>
      </c>
      <c r="I5" s="12" t="s">
        <v>15</v>
      </c>
      <c r="J5" s="12"/>
      <c r="K5" s="6"/>
      <c r="L5" s="7"/>
      <c r="M5" s="7"/>
      <c r="N5" s="7"/>
      <c r="O5" s="7"/>
    </row>
    <row r="6" spans="1:15" s="20" customFormat="1">
      <c r="A6" s="14" t="s">
        <v>16</v>
      </c>
      <c r="B6" s="15">
        <v>9260421</v>
      </c>
      <c r="C6" s="16" t="s">
        <v>17</v>
      </c>
      <c r="D6" s="17">
        <f>G6-2</f>
        <v>44472</v>
      </c>
      <c r="E6" s="17">
        <f>G6-1</f>
        <v>44473</v>
      </c>
      <c r="F6" s="17">
        <f>G6-3</f>
        <v>44471</v>
      </c>
      <c r="G6" s="18">
        <v>44474</v>
      </c>
      <c r="H6" s="19">
        <f t="shared" ref="H6:H11" si="0">G6+20</f>
        <v>44494</v>
      </c>
      <c r="I6" s="19">
        <f t="shared" ref="I6:I11" si="1">H6+5</f>
        <v>44499</v>
      </c>
      <c r="J6" s="19"/>
      <c r="K6" s="6"/>
      <c r="L6" s="7"/>
      <c r="M6" s="7"/>
      <c r="N6" s="7"/>
      <c r="O6" s="7"/>
    </row>
    <row r="7" spans="1:15" s="20" customFormat="1">
      <c r="A7" s="18" t="s">
        <v>18</v>
      </c>
      <c r="B7" s="21">
        <v>9632832</v>
      </c>
      <c r="C7" s="22" t="s">
        <v>19</v>
      </c>
      <c r="D7" s="17">
        <f>G7-2</f>
        <v>44475</v>
      </c>
      <c r="E7" s="17">
        <f>G7-1</f>
        <v>44476</v>
      </c>
      <c r="F7" s="17">
        <f>G7-3</f>
        <v>44474</v>
      </c>
      <c r="G7" s="18">
        <v>44477</v>
      </c>
      <c r="H7" s="19">
        <f t="shared" si="0"/>
        <v>44497</v>
      </c>
      <c r="I7" s="19">
        <f t="shared" si="1"/>
        <v>44502</v>
      </c>
      <c r="J7" s="19"/>
      <c r="K7" s="6"/>
      <c r="L7" s="7"/>
      <c r="M7" s="7"/>
      <c r="N7" s="7"/>
      <c r="O7" s="7"/>
    </row>
    <row r="8" spans="1:15" s="26" customFormat="1">
      <c r="A8" s="14" t="s">
        <v>20</v>
      </c>
      <c r="B8" s="23">
        <v>9308649</v>
      </c>
      <c r="C8" s="16" t="s">
        <v>21</v>
      </c>
      <c r="D8" s="17">
        <f>G8-2</f>
        <v>44480</v>
      </c>
      <c r="E8" s="17">
        <f>G8-1</f>
        <v>44481</v>
      </c>
      <c r="F8" s="17">
        <f>G8-3</f>
        <v>44479</v>
      </c>
      <c r="G8" s="18">
        <v>44482</v>
      </c>
      <c r="H8" s="19">
        <f t="shared" si="0"/>
        <v>44502</v>
      </c>
      <c r="I8" s="19">
        <f t="shared" si="1"/>
        <v>44507</v>
      </c>
      <c r="J8" s="19"/>
      <c r="K8" s="24"/>
      <c r="L8" s="25"/>
      <c r="M8" s="25"/>
      <c r="N8" s="25"/>
      <c r="O8" s="25"/>
    </row>
    <row r="9" spans="1:15" s="20" customFormat="1">
      <c r="A9" s="14" t="s">
        <v>22</v>
      </c>
      <c r="B9" s="15">
        <v>9216987</v>
      </c>
      <c r="C9" s="16" t="s">
        <v>23</v>
      </c>
      <c r="D9" s="17">
        <f t="shared" ref="D9:D11" si="2">G9-2</f>
        <v>44490</v>
      </c>
      <c r="E9" s="17">
        <f t="shared" ref="E9:E11" si="3">G9-1</f>
        <v>44491</v>
      </c>
      <c r="F9" s="17">
        <f t="shared" ref="F9:F11" si="4">G9-3</f>
        <v>44489</v>
      </c>
      <c r="G9" s="18">
        <v>44492</v>
      </c>
      <c r="H9" s="19">
        <f t="shared" si="0"/>
        <v>44512</v>
      </c>
      <c r="I9" s="19">
        <f t="shared" si="1"/>
        <v>44517</v>
      </c>
      <c r="J9" s="19"/>
      <c r="K9" s="6"/>
      <c r="L9" s="7"/>
      <c r="M9" s="7"/>
      <c r="N9" s="7"/>
      <c r="O9" s="7"/>
    </row>
    <row r="10" spans="1:15" s="20" customFormat="1">
      <c r="A10" s="14" t="s">
        <v>24</v>
      </c>
      <c r="B10" s="15">
        <v>9260421</v>
      </c>
      <c r="C10" s="16" t="s">
        <v>25</v>
      </c>
      <c r="D10" s="27">
        <f t="shared" si="2"/>
        <v>44497</v>
      </c>
      <c r="E10" s="27">
        <f t="shared" si="3"/>
        <v>44498</v>
      </c>
      <c r="F10" s="27">
        <f t="shared" si="4"/>
        <v>44496</v>
      </c>
      <c r="G10" s="18">
        <v>44499</v>
      </c>
      <c r="H10" s="19">
        <f t="shared" si="0"/>
        <v>44519</v>
      </c>
      <c r="I10" s="19">
        <f t="shared" si="1"/>
        <v>44524</v>
      </c>
      <c r="J10" s="19"/>
      <c r="K10" s="6"/>
      <c r="L10" s="7"/>
      <c r="M10" s="7"/>
      <c r="N10" s="7"/>
      <c r="O10" s="7"/>
    </row>
    <row r="11" spans="1:15" s="20" customFormat="1">
      <c r="A11" s="14" t="s">
        <v>26</v>
      </c>
      <c r="B11" s="15">
        <v>9398400</v>
      </c>
      <c r="C11" s="16" t="s">
        <v>27</v>
      </c>
      <c r="D11" s="17">
        <f t="shared" si="2"/>
        <v>44499</v>
      </c>
      <c r="E11" s="17">
        <f t="shared" si="3"/>
        <v>44500</v>
      </c>
      <c r="F11" s="17">
        <f t="shared" si="4"/>
        <v>44498</v>
      </c>
      <c r="G11" s="18">
        <v>44501</v>
      </c>
      <c r="H11" s="19">
        <f t="shared" si="0"/>
        <v>44521</v>
      </c>
      <c r="I11" s="19">
        <f t="shared" si="1"/>
        <v>44526</v>
      </c>
      <c r="J11" s="19"/>
      <c r="K11" s="6"/>
      <c r="L11" s="7"/>
      <c r="M11" s="7"/>
      <c r="N11" s="7"/>
      <c r="O11" s="7"/>
    </row>
    <row r="12" spans="1:15" s="26" customFormat="1">
      <c r="A12" s="14"/>
      <c r="B12" s="15"/>
      <c r="C12" s="16"/>
      <c r="D12" s="17"/>
      <c r="E12" s="17"/>
      <c r="F12" s="17"/>
      <c r="G12" s="18"/>
      <c r="H12" s="19"/>
      <c r="I12" s="19"/>
      <c r="J12" s="19"/>
      <c r="K12" s="24"/>
      <c r="L12" s="25"/>
      <c r="M12" s="25"/>
      <c r="N12" s="25"/>
      <c r="O12" s="25"/>
    </row>
    <row r="13" spans="1:15" s="7" customFormat="1" ht="15" customHeight="1">
      <c r="A13" s="28" t="s">
        <v>28</v>
      </c>
      <c r="B13" s="28"/>
      <c r="C13" s="28"/>
      <c r="D13" s="28"/>
      <c r="E13" s="28"/>
      <c r="F13" s="28"/>
      <c r="G13" s="28"/>
      <c r="H13" s="28"/>
      <c r="I13" s="28"/>
      <c r="J13" s="28"/>
      <c r="K13" s="6"/>
    </row>
    <row r="14" spans="1:15" s="7" customFormat="1" ht="15" customHeight="1">
      <c r="A14" s="29" t="s">
        <v>29</v>
      </c>
      <c r="B14" s="29"/>
      <c r="C14" s="29"/>
      <c r="D14" s="29"/>
      <c r="E14" s="29"/>
      <c r="F14" s="29"/>
      <c r="G14" s="29"/>
      <c r="H14" s="29"/>
      <c r="I14" s="29"/>
      <c r="J14" s="29"/>
      <c r="K14" s="6"/>
    </row>
    <row r="15" spans="1:15" s="7" customFormat="1" ht="15" customHeight="1">
      <c r="A15" s="29" t="s">
        <v>30</v>
      </c>
      <c r="B15" s="29"/>
      <c r="C15" s="29"/>
      <c r="D15" s="29"/>
      <c r="E15" s="29"/>
      <c r="F15" s="29"/>
      <c r="G15" s="29"/>
      <c r="H15" s="29"/>
      <c r="I15" s="29"/>
      <c r="J15" s="29"/>
      <c r="K15" s="6"/>
    </row>
    <row r="16" spans="1:15" s="7" customFormat="1" ht="15" customHeight="1">
      <c r="A16" s="29" t="s">
        <v>31</v>
      </c>
      <c r="B16" s="29"/>
      <c r="C16" s="29"/>
      <c r="D16" s="29"/>
      <c r="E16" s="29"/>
      <c r="F16" s="29"/>
      <c r="G16" s="29"/>
      <c r="H16" s="29"/>
      <c r="I16" s="29"/>
      <c r="J16" s="29"/>
      <c r="K16" s="6"/>
    </row>
    <row r="17" spans="1:15" s="7" customFormat="1" ht="15" customHeight="1">
      <c r="A17" s="29" t="s">
        <v>32</v>
      </c>
      <c r="B17" s="29"/>
      <c r="C17" s="29"/>
      <c r="D17" s="29"/>
      <c r="E17" s="29"/>
      <c r="F17" s="29"/>
      <c r="G17" s="29"/>
      <c r="H17" s="29"/>
      <c r="I17" s="29"/>
      <c r="J17" s="29"/>
      <c r="K17" s="6"/>
    </row>
    <row r="18" spans="1:15" s="7" customFormat="1" ht="15" customHeight="1">
      <c r="A18" s="28" t="s">
        <v>33</v>
      </c>
      <c r="B18" s="28"/>
      <c r="C18" s="28"/>
      <c r="D18" s="28"/>
      <c r="E18" s="28"/>
      <c r="F18" s="28"/>
      <c r="G18" s="28"/>
      <c r="H18" s="28"/>
      <c r="I18" s="28"/>
      <c r="J18" s="28"/>
      <c r="K18" s="6"/>
    </row>
    <row r="19" spans="1:15" s="7" customFormat="1" ht="18.75" customHeight="1">
      <c r="A19" s="30" t="s">
        <v>34</v>
      </c>
      <c r="B19" s="30"/>
      <c r="C19" s="30"/>
      <c r="D19" s="30"/>
      <c r="E19" s="30"/>
      <c r="F19" s="30"/>
      <c r="G19" s="30"/>
      <c r="H19" s="30"/>
      <c r="I19" s="30"/>
      <c r="J19" s="30"/>
      <c r="K19" s="30"/>
    </row>
    <row r="20" spans="1:15" s="20" customFormat="1" ht="10.5" customHeight="1" thickBot="1">
      <c r="A20" s="31"/>
      <c r="B20" s="31"/>
      <c r="C20" s="31"/>
      <c r="D20" s="31"/>
      <c r="E20" s="31"/>
      <c r="F20" s="31"/>
      <c r="G20" s="31"/>
      <c r="H20" s="31"/>
      <c r="I20" s="32"/>
      <c r="J20" s="33"/>
      <c r="K20" s="33"/>
    </row>
    <row r="21" spans="1:15" ht="19.5" customHeight="1" thickBot="1">
      <c r="A21" s="34" t="s">
        <v>35</v>
      </c>
      <c r="B21" s="35" t="s">
        <v>36</v>
      </c>
      <c r="C21" s="35"/>
      <c r="D21" s="35"/>
      <c r="E21" s="35"/>
      <c r="F21" s="35"/>
      <c r="G21" s="35"/>
      <c r="H21" s="35"/>
      <c r="I21" s="35"/>
      <c r="J21" s="35"/>
      <c r="K21" s="35"/>
      <c r="L21" s="35"/>
    </row>
    <row r="22" spans="1:15" ht="18.75" customHeight="1" thickBot="1">
      <c r="A22" s="34"/>
      <c r="B22" s="36" t="s">
        <v>37</v>
      </c>
      <c r="C22" s="36"/>
      <c r="D22" s="36"/>
      <c r="E22" s="36"/>
      <c r="F22" s="36"/>
      <c r="G22" s="36"/>
      <c r="H22" s="36"/>
      <c r="I22" s="36"/>
      <c r="J22" s="36"/>
      <c r="K22" s="36"/>
      <c r="L22" s="36"/>
    </row>
    <row r="23" spans="1:15" ht="19.5" customHeight="1">
      <c r="A23" s="34"/>
      <c r="B23" s="36" t="s">
        <v>38</v>
      </c>
      <c r="C23" s="36"/>
      <c r="D23" s="36"/>
      <c r="E23" s="36"/>
      <c r="F23" s="36"/>
      <c r="G23" s="36"/>
      <c r="H23" s="36"/>
      <c r="I23" s="36"/>
      <c r="J23" s="36"/>
      <c r="K23" s="36"/>
      <c r="L23" s="36"/>
    </row>
    <row r="24" spans="1:15">
      <c r="A24" s="37" t="s">
        <v>4</v>
      </c>
      <c r="B24" s="38" t="s">
        <v>39</v>
      </c>
      <c r="C24" s="38" t="s">
        <v>6</v>
      </c>
      <c r="D24" s="39" t="s">
        <v>40</v>
      </c>
      <c r="E24" s="39" t="s">
        <v>8</v>
      </c>
      <c r="F24" s="39" t="s">
        <v>9</v>
      </c>
      <c r="G24" s="40" t="s">
        <v>10</v>
      </c>
      <c r="H24" s="41" t="s">
        <v>41</v>
      </c>
      <c r="I24" s="42" t="s">
        <v>11</v>
      </c>
      <c r="J24" s="42" t="s">
        <v>11</v>
      </c>
      <c r="K24" s="42" t="s">
        <v>11</v>
      </c>
      <c r="L24" s="43" t="s">
        <v>11</v>
      </c>
    </row>
    <row r="25" spans="1:15" ht="30">
      <c r="A25" s="37"/>
      <c r="B25" s="38"/>
      <c r="C25" s="38"/>
      <c r="D25" s="39"/>
      <c r="E25" s="39"/>
      <c r="F25" s="39"/>
      <c r="G25" s="44" t="s">
        <v>13</v>
      </c>
      <c r="H25" s="41"/>
      <c r="I25" s="45" t="s">
        <v>42</v>
      </c>
      <c r="J25" s="45" t="s">
        <v>43</v>
      </c>
      <c r="K25" s="45" t="s">
        <v>44</v>
      </c>
      <c r="L25" s="46" t="s">
        <v>45</v>
      </c>
    </row>
    <row r="26" spans="1:15" s="54" customFormat="1" ht="0.75" customHeight="1">
      <c r="A26" s="47" t="str">
        <f>A321</f>
        <v>AS CAROLINA 9S</v>
      </c>
      <c r="B26" s="48"/>
      <c r="C26" s="47" t="str">
        <f>C321</f>
        <v>CA4 9S</v>
      </c>
      <c r="D26" s="49">
        <f>G26-2</f>
        <v>44447</v>
      </c>
      <c r="E26" s="49">
        <f>G26-1</f>
        <v>44448</v>
      </c>
      <c r="F26" s="49">
        <f>G26-3</f>
        <v>44446</v>
      </c>
      <c r="G26" s="50">
        <v>44449</v>
      </c>
      <c r="H26" s="51"/>
      <c r="I26" s="52">
        <f>G26+32</f>
        <v>44481</v>
      </c>
      <c r="J26" s="52">
        <f>G26+40</f>
        <v>44489</v>
      </c>
      <c r="K26" s="52">
        <f>G26+41</f>
        <v>44490</v>
      </c>
      <c r="L26" s="53">
        <f>J26-2</f>
        <v>44487</v>
      </c>
      <c r="M26" s="4"/>
      <c r="N26" s="4"/>
      <c r="O26" s="4"/>
    </row>
    <row r="27" spans="1:15" s="54" customFormat="1" ht="15.75" customHeight="1">
      <c r="A27" s="55" t="str">
        <f>A321</f>
        <v>AS CAROLINA 9S</v>
      </c>
      <c r="B27" s="56"/>
      <c r="C27" s="48" t="s">
        <v>46</v>
      </c>
      <c r="D27" s="57">
        <f>G27-3</f>
        <v>44474</v>
      </c>
      <c r="E27" s="57">
        <f>G27-3</f>
        <v>44474</v>
      </c>
      <c r="F27" s="57">
        <f>G27-4</f>
        <v>44473</v>
      </c>
      <c r="G27" s="58">
        <f>G321</f>
        <v>44477</v>
      </c>
      <c r="H27" s="59" t="s">
        <v>47</v>
      </c>
      <c r="I27" s="52">
        <f>G27+32</f>
        <v>44509</v>
      </c>
      <c r="J27" s="52">
        <f>G27+40</f>
        <v>44517</v>
      </c>
      <c r="K27" s="52">
        <f>G27+41</f>
        <v>44518</v>
      </c>
      <c r="L27" s="52">
        <f>J27-2</f>
        <v>44515</v>
      </c>
      <c r="M27" s="4"/>
      <c r="N27" s="4"/>
      <c r="O27" s="4"/>
    </row>
    <row r="28" spans="1:15" s="54" customFormat="1" ht="17.25" hidden="1" customHeight="1">
      <c r="A28" s="55" t="str">
        <f t="shared" ref="A28:A31" si="5">A322</f>
        <v>NEW JERSEY TRADER 13S</v>
      </c>
      <c r="B28" s="56"/>
      <c r="C28" s="48" t="s">
        <v>48</v>
      </c>
      <c r="D28" s="57">
        <f>G28-3</f>
        <v>44475</v>
      </c>
      <c r="E28" s="57">
        <f>G28-3</f>
        <v>44475</v>
      </c>
      <c r="F28" s="57">
        <f>G28-4</f>
        <v>44474</v>
      </c>
      <c r="G28" s="58">
        <f t="shared" ref="G28:G31" si="6">G322</f>
        <v>44478</v>
      </c>
      <c r="H28" s="59"/>
      <c r="I28" s="52"/>
      <c r="J28" s="52"/>
      <c r="K28" s="52"/>
      <c r="L28" s="52"/>
      <c r="M28" s="4"/>
      <c r="N28" s="4"/>
      <c r="O28" s="4"/>
    </row>
    <row r="29" spans="1:15" s="54" customFormat="1" ht="17.25" customHeight="1">
      <c r="A29" s="55" t="str">
        <f t="shared" si="5"/>
        <v>BRIGHT 53S</v>
      </c>
      <c r="B29" s="56"/>
      <c r="C29" s="48" t="s">
        <v>49</v>
      </c>
      <c r="D29" s="57">
        <f>G29-3</f>
        <v>44487</v>
      </c>
      <c r="E29" s="57">
        <f>G29-3</f>
        <v>44487</v>
      </c>
      <c r="F29" s="57">
        <f>G29-4</f>
        <v>44486</v>
      </c>
      <c r="G29" s="58">
        <f t="shared" si="6"/>
        <v>44490</v>
      </c>
      <c r="H29" s="59" t="s">
        <v>50</v>
      </c>
      <c r="I29" s="52">
        <f>G29+32</f>
        <v>44522</v>
      </c>
      <c r="J29" s="52">
        <f>G29+40</f>
        <v>44530</v>
      </c>
      <c r="K29" s="52">
        <f>G29+41</f>
        <v>44531</v>
      </c>
      <c r="L29" s="52">
        <f>J29-2</f>
        <v>44528</v>
      </c>
      <c r="M29" s="4"/>
      <c r="N29" s="4"/>
      <c r="O29" s="4"/>
    </row>
    <row r="30" spans="1:15" s="54" customFormat="1" ht="18" customHeight="1">
      <c r="A30" s="55" t="str">
        <f t="shared" si="5"/>
        <v>TO BE NAME</v>
      </c>
      <c r="B30" s="56"/>
      <c r="C30" s="48" t="s">
        <v>51</v>
      </c>
      <c r="D30" s="57">
        <f>G30-3</f>
        <v>44488</v>
      </c>
      <c r="E30" s="57">
        <f>G30-3</f>
        <v>44488</v>
      </c>
      <c r="F30" s="57">
        <f>G30-4</f>
        <v>44487</v>
      </c>
      <c r="G30" s="58">
        <f t="shared" si="6"/>
        <v>44491</v>
      </c>
      <c r="H30" s="59" t="s">
        <v>52</v>
      </c>
      <c r="I30" s="52">
        <f>G30+32</f>
        <v>44523</v>
      </c>
      <c r="J30" s="52">
        <f>G30+40</f>
        <v>44531</v>
      </c>
      <c r="K30" s="52">
        <f>G30+41</f>
        <v>44532</v>
      </c>
      <c r="L30" s="52">
        <f>J30-2</f>
        <v>44529</v>
      </c>
      <c r="M30" s="60"/>
      <c r="N30" s="4"/>
      <c r="O30" s="4"/>
    </row>
    <row r="31" spans="1:15" s="54" customFormat="1" ht="16.5" customHeight="1">
      <c r="A31" s="55" t="str">
        <f t="shared" si="5"/>
        <v>GSL AFRICA 918S</v>
      </c>
      <c r="B31" s="48"/>
      <c r="C31" s="55" t="s">
        <v>53</v>
      </c>
      <c r="D31" s="57">
        <f>G31-2</f>
        <v>44499</v>
      </c>
      <c r="E31" s="57">
        <f>G31-1</f>
        <v>44500</v>
      </c>
      <c r="F31" s="57">
        <f>G31-2</f>
        <v>44499</v>
      </c>
      <c r="G31" s="58">
        <f t="shared" si="6"/>
        <v>44501</v>
      </c>
      <c r="H31" s="59" t="s">
        <v>54</v>
      </c>
      <c r="I31" s="52">
        <f>G31+32</f>
        <v>44533</v>
      </c>
      <c r="J31" s="52">
        <f>G31+40</f>
        <v>44541</v>
      </c>
      <c r="K31" s="52">
        <f>G31+41</f>
        <v>44542</v>
      </c>
      <c r="L31" s="52">
        <f>J31-2</f>
        <v>44539</v>
      </c>
      <c r="M31" s="60"/>
      <c r="N31" s="4"/>
      <c r="O31" s="4"/>
    </row>
    <row r="32" spans="1:15" ht="46.5" customHeight="1">
      <c r="A32" s="61" t="s">
        <v>55</v>
      </c>
      <c r="B32" s="61"/>
      <c r="C32" s="61"/>
      <c r="D32" s="61"/>
      <c r="E32" s="61"/>
      <c r="F32" s="61"/>
      <c r="G32" s="61"/>
      <c r="H32" s="61"/>
      <c r="I32" s="61"/>
      <c r="J32" s="61"/>
      <c r="K32" s="61"/>
      <c r="L32" s="61"/>
    </row>
    <row r="33" spans="1:16" ht="18.600000000000001" customHeight="1">
      <c r="A33" s="61" t="s">
        <v>56</v>
      </c>
      <c r="B33" s="61"/>
      <c r="C33" s="61"/>
      <c r="D33" s="61"/>
      <c r="E33" s="61"/>
      <c r="F33" s="61"/>
      <c r="G33" s="61"/>
      <c r="H33" s="61"/>
      <c r="I33" s="61"/>
      <c r="J33" s="61"/>
      <c r="K33" s="61"/>
      <c r="L33" s="61"/>
    </row>
    <row r="34" spans="1:16" s="7" customFormat="1" ht="18.75" customHeight="1" thickBot="1">
      <c r="A34" s="62" t="s">
        <v>57</v>
      </c>
      <c r="B34" s="62"/>
      <c r="C34" s="62"/>
      <c r="D34" s="62"/>
      <c r="E34" s="62"/>
      <c r="F34" s="62"/>
      <c r="G34" s="62"/>
      <c r="H34" s="62"/>
      <c r="I34" s="62"/>
      <c r="J34" s="62"/>
      <c r="K34" s="62"/>
      <c r="L34" s="62"/>
    </row>
    <row r="35" spans="1:16" ht="12" customHeight="1"/>
    <row r="36" spans="1:16" ht="16.5" customHeight="1">
      <c r="A36" s="64" t="s">
        <v>58</v>
      </c>
      <c r="B36" s="65" t="s">
        <v>59</v>
      </c>
      <c r="C36" s="65"/>
      <c r="D36" s="65"/>
      <c r="E36" s="65"/>
      <c r="F36" s="65"/>
      <c r="G36" s="65"/>
      <c r="H36" s="65"/>
      <c r="I36" s="4"/>
    </row>
    <row r="37" spans="1:16" ht="18.600000000000001" customHeight="1">
      <c r="A37" s="64"/>
      <c r="B37" s="66" t="s">
        <v>60</v>
      </c>
      <c r="C37" s="66"/>
      <c r="D37" s="66"/>
      <c r="E37" s="66"/>
      <c r="F37" s="66"/>
      <c r="G37" s="66"/>
      <c r="H37" s="66"/>
      <c r="I37" s="4"/>
    </row>
    <row r="38" spans="1:16" ht="18.600000000000001" customHeight="1">
      <c r="A38" s="64"/>
      <c r="B38" s="67" t="s">
        <v>61</v>
      </c>
      <c r="C38" s="67"/>
      <c r="D38" s="67"/>
      <c r="E38" s="67"/>
      <c r="F38" s="67"/>
      <c r="G38" s="67"/>
      <c r="H38" s="67"/>
      <c r="I38" s="4"/>
    </row>
    <row r="39" spans="1:16" ht="18.600000000000001" customHeight="1">
      <c r="A39" s="38" t="s">
        <v>4</v>
      </c>
      <c r="B39" s="38" t="s">
        <v>39</v>
      </c>
      <c r="C39" s="38" t="s">
        <v>6</v>
      </c>
      <c r="D39" s="68" t="s">
        <v>7</v>
      </c>
      <c r="E39" s="68" t="s">
        <v>8</v>
      </c>
      <c r="F39" s="69" t="s">
        <v>62</v>
      </c>
      <c r="G39" s="40" t="s">
        <v>12</v>
      </c>
      <c r="H39" s="40" t="s">
        <v>11</v>
      </c>
      <c r="I39" s="4"/>
    </row>
    <row r="40" spans="1:16" ht="29.25" customHeight="1">
      <c r="A40" s="38"/>
      <c r="B40" s="38"/>
      <c r="C40" s="38"/>
      <c r="D40" s="68"/>
      <c r="E40" s="68"/>
      <c r="F40" s="69"/>
      <c r="G40" s="44" t="s">
        <v>13</v>
      </c>
      <c r="H40" s="40" t="s">
        <v>63</v>
      </c>
      <c r="I40" s="4"/>
    </row>
    <row r="41" spans="1:16" s="63" customFormat="1">
      <c r="A41" s="70" t="s">
        <v>64</v>
      </c>
      <c r="B41" s="71">
        <v>9231808</v>
      </c>
      <c r="C41" s="70" t="s">
        <v>65</v>
      </c>
      <c r="D41" s="72">
        <v>44445</v>
      </c>
      <c r="E41" s="72">
        <f>G41-1</f>
        <v>44471</v>
      </c>
      <c r="F41" s="72">
        <f>G41-2</f>
        <v>44470</v>
      </c>
      <c r="G41" s="73">
        <v>44472</v>
      </c>
      <c r="H41" s="74">
        <f>G41+15</f>
        <v>44487</v>
      </c>
      <c r="I41" s="4"/>
      <c r="L41" s="4"/>
      <c r="M41" s="4"/>
      <c r="N41" s="4"/>
      <c r="O41" s="4"/>
      <c r="P41" s="4"/>
    </row>
    <row r="42" spans="1:16">
      <c r="A42" s="75" t="s">
        <v>66</v>
      </c>
      <c r="B42" s="71"/>
      <c r="C42" s="70"/>
      <c r="D42" s="72">
        <v>44454</v>
      </c>
      <c r="E42" s="72">
        <f>G42-1</f>
        <v>44478</v>
      </c>
      <c r="F42" s="72">
        <f>G42-2</f>
        <v>44477</v>
      </c>
      <c r="G42" s="73">
        <f>G41+7</f>
        <v>44479</v>
      </c>
      <c r="H42" s="74">
        <f>G42+15</f>
        <v>44494</v>
      </c>
      <c r="I42" s="4"/>
    </row>
    <row r="43" spans="1:16">
      <c r="A43" s="70" t="s">
        <v>67</v>
      </c>
      <c r="B43" s="71">
        <v>9322358</v>
      </c>
      <c r="C43" s="70" t="s">
        <v>68</v>
      </c>
      <c r="D43" s="72">
        <f>G43-1</f>
        <v>44485</v>
      </c>
      <c r="E43" s="72">
        <f>G43-1</f>
        <v>44485</v>
      </c>
      <c r="F43" s="72">
        <f>G43-2</f>
        <v>44484</v>
      </c>
      <c r="G43" s="73">
        <f>G42+7</f>
        <v>44486</v>
      </c>
      <c r="H43" s="74">
        <f>G43+15</f>
        <v>44501</v>
      </c>
      <c r="I43" s="4"/>
    </row>
    <row r="44" spans="1:16">
      <c r="A44" s="70" t="s">
        <v>69</v>
      </c>
      <c r="B44" s="71">
        <v>9301859</v>
      </c>
      <c r="C44" s="70" t="s">
        <v>70</v>
      </c>
      <c r="D44" s="72">
        <f>D43+7</f>
        <v>44492</v>
      </c>
      <c r="E44" s="72">
        <f>G44-1</f>
        <v>44492</v>
      </c>
      <c r="F44" s="72">
        <f>G44-2</f>
        <v>44491</v>
      </c>
      <c r="G44" s="73">
        <f>G43+7</f>
        <v>44493</v>
      </c>
      <c r="H44" s="74">
        <f>G44+15</f>
        <v>44508</v>
      </c>
      <c r="I44" s="4"/>
    </row>
    <row r="45" spans="1:16">
      <c r="A45" s="70" t="s">
        <v>71</v>
      </c>
      <c r="B45" s="71">
        <v>9324849</v>
      </c>
      <c r="C45" s="70" t="s">
        <v>72</v>
      </c>
      <c r="D45" s="72">
        <v>44469</v>
      </c>
      <c r="E45" s="72">
        <v>44469</v>
      </c>
      <c r="F45" s="72">
        <v>44469</v>
      </c>
      <c r="G45" s="73">
        <f>G44+7</f>
        <v>44500</v>
      </c>
      <c r="H45" s="74">
        <f>G45+15</f>
        <v>44515</v>
      </c>
      <c r="I45" s="4"/>
    </row>
    <row r="46" spans="1:16" ht="18.600000000000001" customHeight="1">
      <c r="A46" s="76" t="s">
        <v>73</v>
      </c>
      <c r="B46" s="76"/>
      <c r="C46" s="76"/>
      <c r="D46" s="76"/>
      <c r="E46" s="76"/>
      <c r="F46" s="76"/>
      <c r="G46" s="76"/>
      <c r="H46" s="76"/>
      <c r="I46" s="4"/>
    </row>
    <row r="47" spans="1:16" ht="18.600000000000001" customHeight="1">
      <c r="A47" s="76" t="s">
        <v>74</v>
      </c>
      <c r="B47" s="76"/>
      <c r="C47" s="76"/>
      <c r="D47" s="76"/>
      <c r="E47" s="76"/>
      <c r="F47" s="76"/>
      <c r="G47" s="76"/>
      <c r="H47" s="76"/>
      <c r="I47" s="4"/>
    </row>
    <row r="48" spans="1:16" ht="10.5" customHeight="1" thickBot="1">
      <c r="A48" s="77"/>
      <c r="B48" s="78"/>
      <c r="C48" s="78"/>
      <c r="D48" s="78"/>
      <c r="E48" s="78"/>
      <c r="F48" s="78"/>
      <c r="G48" s="78"/>
      <c r="H48" s="78"/>
      <c r="I48" s="77"/>
      <c r="J48" s="77"/>
    </row>
    <row r="49" spans="1:12" ht="20.25" customHeight="1" thickBot="1">
      <c r="A49" s="79" t="s">
        <v>75</v>
      </c>
      <c r="B49" s="35" t="s">
        <v>76</v>
      </c>
      <c r="C49" s="35"/>
      <c r="D49" s="35"/>
      <c r="E49" s="35"/>
      <c r="F49" s="35"/>
      <c r="G49" s="35"/>
      <c r="H49" s="35"/>
      <c r="I49" s="35"/>
      <c r="J49" s="35"/>
    </row>
    <row r="50" spans="1:12" ht="20.25" customHeight="1" thickBot="1">
      <c r="A50" s="79"/>
      <c r="B50" s="80" t="s">
        <v>77</v>
      </c>
      <c r="C50" s="80"/>
      <c r="D50" s="80"/>
      <c r="E50" s="80"/>
      <c r="F50" s="80"/>
      <c r="G50" s="80"/>
      <c r="H50" s="80"/>
      <c r="I50" s="80"/>
      <c r="J50" s="80"/>
    </row>
    <row r="51" spans="1:12" ht="20.25" customHeight="1">
      <c r="A51" s="79"/>
      <c r="B51" s="80" t="s">
        <v>78</v>
      </c>
      <c r="C51" s="80"/>
      <c r="D51" s="80"/>
      <c r="E51" s="80"/>
      <c r="F51" s="80"/>
      <c r="G51" s="80"/>
      <c r="H51" s="80"/>
      <c r="I51" s="80"/>
      <c r="J51" s="80"/>
    </row>
    <row r="52" spans="1:12" ht="15" customHeight="1">
      <c r="A52" s="38" t="s">
        <v>4</v>
      </c>
      <c r="B52" s="38" t="s">
        <v>39</v>
      </c>
      <c r="C52" s="38" t="s">
        <v>6</v>
      </c>
      <c r="D52" s="39" t="s">
        <v>40</v>
      </c>
      <c r="E52" s="39" t="s">
        <v>8</v>
      </c>
      <c r="F52" s="39" t="s">
        <v>79</v>
      </c>
      <c r="G52" s="40" t="s">
        <v>10</v>
      </c>
      <c r="H52" s="81" t="s">
        <v>80</v>
      </c>
      <c r="I52" s="81" t="s">
        <v>81</v>
      </c>
      <c r="J52" s="82" t="s">
        <v>82</v>
      </c>
    </row>
    <row r="53" spans="1:12">
      <c r="A53" s="38"/>
      <c r="B53" s="38"/>
      <c r="C53" s="38"/>
      <c r="D53" s="39"/>
      <c r="E53" s="39"/>
      <c r="F53" s="39"/>
      <c r="G53" s="44" t="s">
        <v>13</v>
      </c>
      <c r="H53" s="81"/>
      <c r="I53" s="81"/>
      <c r="J53" s="82"/>
    </row>
    <row r="54" spans="1:12" ht="18" customHeight="1">
      <c r="A54" s="55" t="s">
        <v>83</v>
      </c>
      <c r="B54" s="55" t="s">
        <v>84</v>
      </c>
      <c r="C54" s="55" t="s">
        <v>85</v>
      </c>
      <c r="D54" s="57">
        <f t="shared" ref="D54:D59" si="7">G54-2</f>
        <v>44470</v>
      </c>
      <c r="E54" s="57">
        <f t="shared" ref="E54:E59" si="8">G54-1</f>
        <v>44471</v>
      </c>
      <c r="F54" s="57">
        <f>G54-4</f>
        <v>44468</v>
      </c>
      <c r="G54" s="58">
        <v>44472</v>
      </c>
      <c r="H54" s="52">
        <f t="shared" ref="H54:H59" si="9">G54+31</f>
        <v>44503</v>
      </c>
      <c r="I54" s="52">
        <f t="shared" ref="I54:I59" si="10">H54+4</f>
        <v>44507</v>
      </c>
      <c r="J54" s="53">
        <f t="shared" ref="J54:J59" si="11">I54+2</f>
        <v>44509</v>
      </c>
    </row>
    <row r="55" spans="1:12" ht="18" customHeight="1">
      <c r="A55" s="55" t="s">
        <v>86</v>
      </c>
      <c r="B55" s="55" t="s">
        <v>87</v>
      </c>
      <c r="C55" s="55" t="s">
        <v>88</v>
      </c>
      <c r="D55" s="83">
        <f t="shared" si="7"/>
        <v>44477</v>
      </c>
      <c r="E55" s="83">
        <f t="shared" si="8"/>
        <v>44478</v>
      </c>
      <c r="F55" s="57">
        <f t="shared" ref="F55:F59" si="12">G55-4</f>
        <v>44475</v>
      </c>
      <c r="G55" s="58">
        <f>G54+7</f>
        <v>44479</v>
      </c>
      <c r="H55" s="52">
        <f t="shared" si="9"/>
        <v>44510</v>
      </c>
      <c r="I55" s="52">
        <f t="shared" si="10"/>
        <v>44514</v>
      </c>
      <c r="J55" s="53">
        <f t="shared" si="11"/>
        <v>44516</v>
      </c>
    </row>
    <row r="56" spans="1:12" ht="18" customHeight="1">
      <c r="A56" s="55" t="s">
        <v>89</v>
      </c>
      <c r="B56" s="55" t="s">
        <v>90</v>
      </c>
      <c r="C56" s="55" t="s">
        <v>91</v>
      </c>
      <c r="D56" s="83">
        <f t="shared" si="7"/>
        <v>44484</v>
      </c>
      <c r="E56" s="83">
        <f t="shared" si="8"/>
        <v>44485</v>
      </c>
      <c r="F56" s="57">
        <f t="shared" si="12"/>
        <v>44482</v>
      </c>
      <c r="G56" s="58">
        <f t="shared" ref="G56" si="13">G55+7</f>
        <v>44486</v>
      </c>
      <c r="H56" s="52">
        <f t="shared" si="9"/>
        <v>44517</v>
      </c>
      <c r="I56" s="52">
        <f t="shared" si="10"/>
        <v>44521</v>
      </c>
      <c r="J56" s="53">
        <f t="shared" si="11"/>
        <v>44523</v>
      </c>
    </row>
    <row r="57" spans="1:12" ht="18" customHeight="1">
      <c r="A57" s="55" t="s">
        <v>92</v>
      </c>
      <c r="B57" s="55" t="s">
        <v>93</v>
      </c>
      <c r="C57" s="55" t="s">
        <v>94</v>
      </c>
      <c r="D57" s="83">
        <f t="shared" si="7"/>
        <v>44493</v>
      </c>
      <c r="E57" s="83">
        <f t="shared" si="8"/>
        <v>44494</v>
      </c>
      <c r="F57" s="57">
        <f t="shared" si="12"/>
        <v>44491</v>
      </c>
      <c r="G57" s="58">
        <v>44495</v>
      </c>
      <c r="H57" s="52">
        <f t="shared" si="9"/>
        <v>44526</v>
      </c>
      <c r="I57" s="52">
        <f t="shared" si="10"/>
        <v>44530</v>
      </c>
      <c r="J57" s="53">
        <f t="shared" si="11"/>
        <v>44532</v>
      </c>
    </row>
    <row r="58" spans="1:12" ht="18" customHeight="1">
      <c r="A58" s="55" t="s">
        <v>95</v>
      </c>
      <c r="B58" s="55" t="s">
        <v>96</v>
      </c>
      <c r="C58" s="55" t="s">
        <v>97</v>
      </c>
      <c r="D58" s="57">
        <f t="shared" si="7"/>
        <v>44500</v>
      </c>
      <c r="E58" s="57">
        <f t="shared" si="8"/>
        <v>44501</v>
      </c>
      <c r="F58" s="57">
        <f t="shared" si="12"/>
        <v>44498</v>
      </c>
      <c r="G58" s="58">
        <v>44502</v>
      </c>
      <c r="H58" s="52">
        <f t="shared" si="9"/>
        <v>44533</v>
      </c>
      <c r="I58" s="52">
        <f t="shared" si="10"/>
        <v>44537</v>
      </c>
      <c r="J58" s="53">
        <f t="shared" si="11"/>
        <v>44539</v>
      </c>
    </row>
    <row r="59" spans="1:12" ht="18" customHeight="1">
      <c r="A59" s="55" t="s">
        <v>98</v>
      </c>
      <c r="B59" s="55" t="s">
        <v>99</v>
      </c>
      <c r="C59" s="55" t="s">
        <v>100</v>
      </c>
      <c r="D59" s="57">
        <f t="shared" si="7"/>
        <v>44504</v>
      </c>
      <c r="E59" s="57">
        <f t="shared" si="8"/>
        <v>44505</v>
      </c>
      <c r="F59" s="57">
        <f t="shared" si="12"/>
        <v>44502</v>
      </c>
      <c r="G59" s="58">
        <v>44506</v>
      </c>
      <c r="H59" s="52">
        <f t="shared" si="9"/>
        <v>44537</v>
      </c>
      <c r="I59" s="52">
        <f t="shared" si="10"/>
        <v>44541</v>
      </c>
      <c r="J59" s="53">
        <f t="shared" si="11"/>
        <v>44543</v>
      </c>
    </row>
    <row r="60" spans="1:12">
      <c r="A60" s="84" t="s">
        <v>101</v>
      </c>
      <c r="B60" s="84"/>
      <c r="C60" s="84"/>
      <c r="D60" s="84"/>
      <c r="E60" s="84"/>
      <c r="F60" s="84"/>
      <c r="G60" s="84"/>
      <c r="H60" s="84"/>
      <c r="I60" s="84"/>
      <c r="J60" s="84"/>
      <c r="K60" s="4"/>
    </row>
    <row r="61" spans="1:12" s="7" customFormat="1" ht="18.75" customHeight="1" thickBot="1">
      <c r="A61" s="85" t="s">
        <v>102</v>
      </c>
      <c r="B61" s="85"/>
      <c r="C61" s="85"/>
      <c r="D61" s="85"/>
      <c r="E61" s="85"/>
      <c r="F61" s="85"/>
      <c r="G61" s="85"/>
      <c r="H61" s="85"/>
      <c r="I61" s="85"/>
      <c r="J61" s="85"/>
      <c r="K61" s="4"/>
      <c r="L61" s="4"/>
    </row>
    <row r="62" spans="1:12" s="20" customFormat="1" ht="10.5" customHeight="1" thickBot="1">
      <c r="A62" s="4"/>
      <c r="B62" s="4"/>
      <c r="C62" s="4"/>
      <c r="D62" s="4"/>
      <c r="E62" s="4"/>
      <c r="F62" s="4"/>
      <c r="G62" s="4"/>
      <c r="H62" s="4"/>
      <c r="I62" s="4"/>
      <c r="J62" s="4"/>
      <c r="K62" s="4"/>
      <c r="L62" s="4"/>
    </row>
    <row r="63" spans="1:12" ht="21.75" customHeight="1" thickBot="1">
      <c r="A63" s="86" t="s">
        <v>103</v>
      </c>
      <c r="B63" s="35" t="s">
        <v>76</v>
      </c>
      <c r="C63" s="35"/>
      <c r="D63" s="35"/>
      <c r="E63" s="35"/>
      <c r="F63" s="35"/>
      <c r="G63" s="35"/>
      <c r="H63" s="35"/>
      <c r="I63" s="35"/>
      <c r="J63" s="35"/>
    </row>
    <row r="64" spans="1:12" ht="18" customHeight="1" thickBot="1">
      <c r="A64" s="86"/>
      <c r="B64" s="36" t="s">
        <v>104</v>
      </c>
      <c r="C64" s="36"/>
      <c r="D64" s="36"/>
      <c r="E64" s="36"/>
      <c r="F64" s="36"/>
      <c r="G64" s="36"/>
      <c r="H64" s="36"/>
      <c r="I64" s="36"/>
      <c r="J64" s="36"/>
    </row>
    <row r="65" spans="1:13" ht="18" customHeight="1">
      <c r="A65" s="86"/>
      <c r="B65" s="36" t="s">
        <v>105</v>
      </c>
      <c r="C65" s="36"/>
      <c r="D65" s="36"/>
      <c r="E65" s="36"/>
      <c r="F65" s="36"/>
      <c r="G65" s="36"/>
      <c r="H65" s="36"/>
      <c r="I65" s="36"/>
      <c r="J65" s="36"/>
    </row>
    <row r="66" spans="1:13" ht="18.75" customHeight="1">
      <c r="A66" s="87" t="s">
        <v>4</v>
      </c>
      <c r="B66" s="88" t="s">
        <v>39</v>
      </c>
      <c r="C66" s="88" t="s">
        <v>6</v>
      </c>
      <c r="D66" s="89" t="s">
        <v>40</v>
      </c>
      <c r="E66" s="89" t="s">
        <v>8</v>
      </c>
      <c r="F66" s="89" t="s">
        <v>79</v>
      </c>
      <c r="G66" s="40" t="s">
        <v>10</v>
      </c>
      <c r="H66" s="90" t="s">
        <v>106</v>
      </c>
      <c r="I66" s="91" t="s">
        <v>107</v>
      </c>
      <c r="J66" s="92" t="s">
        <v>108</v>
      </c>
    </row>
    <row r="67" spans="1:13" ht="18.75" customHeight="1">
      <c r="A67" s="87"/>
      <c r="B67" s="88"/>
      <c r="C67" s="88"/>
      <c r="D67" s="89"/>
      <c r="E67" s="89"/>
      <c r="F67" s="89"/>
      <c r="G67" s="44" t="s">
        <v>13</v>
      </c>
      <c r="H67" s="90"/>
      <c r="I67" s="91"/>
      <c r="J67" s="92"/>
    </row>
    <row r="68" spans="1:13" ht="18" customHeight="1">
      <c r="A68" s="55" t="s">
        <v>109</v>
      </c>
      <c r="B68" s="55" t="s">
        <v>110</v>
      </c>
      <c r="C68" s="55" t="s">
        <v>111</v>
      </c>
      <c r="D68" s="57">
        <f>G68-3</f>
        <v>44475</v>
      </c>
      <c r="E68" s="57">
        <f>G68-3</f>
        <v>44475</v>
      </c>
      <c r="F68" s="57">
        <f>G68-4</f>
        <v>44474</v>
      </c>
      <c r="G68" s="58">
        <v>44478</v>
      </c>
      <c r="H68" s="93">
        <f>G68+31</f>
        <v>44509</v>
      </c>
      <c r="I68" s="93">
        <f>G68+34</f>
        <v>44512</v>
      </c>
      <c r="J68" s="94">
        <f>I68+4</f>
        <v>44516</v>
      </c>
    </row>
    <row r="69" spans="1:13">
      <c r="A69" s="55" t="s">
        <v>112</v>
      </c>
      <c r="B69" s="55" t="s">
        <v>113</v>
      </c>
      <c r="C69" s="55" t="s">
        <v>114</v>
      </c>
      <c r="D69" s="72">
        <f>G69-3</f>
        <v>44480</v>
      </c>
      <c r="E69" s="72">
        <f>G69-3</f>
        <v>44480</v>
      </c>
      <c r="F69" s="72">
        <f>G69-4</f>
        <v>44479</v>
      </c>
      <c r="G69" s="58">
        <v>44483</v>
      </c>
      <c r="H69" s="93">
        <f>G69+31</f>
        <v>44514</v>
      </c>
      <c r="I69" s="93">
        <f>G69+34</f>
        <v>44517</v>
      </c>
      <c r="J69" s="94">
        <f>I69+4</f>
        <v>44521</v>
      </c>
      <c r="M69" s="78"/>
    </row>
    <row r="70" spans="1:13" ht="15" customHeight="1">
      <c r="A70" s="55" t="s">
        <v>115</v>
      </c>
      <c r="B70" s="55" t="s">
        <v>116</v>
      </c>
      <c r="C70" s="55" t="s">
        <v>117</v>
      </c>
      <c r="D70" s="72">
        <f>G70-3</f>
        <v>44487</v>
      </c>
      <c r="E70" s="72">
        <f>G70-3</f>
        <v>44487</v>
      </c>
      <c r="F70" s="72">
        <f>G70-4</f>
        <v>44486</v>
      </c>
      <c r="G70" s="58">
        <v>44490</v>
      </c>
      <c r="H70" s="93">
        <f>G70+31</f>
        <v>44521</v>
      </c>
      <c r="I70" s="93">
        <f>G70+34</f>
        <v>44524</v>
      </c>
      <c r="J70" s="94">
        <f>I70+4</f>
        <v>44528</v>
      </c>
    </row>
    <row r="71" spans="1:13">
      <c r="A71" s="55" t="s">
        <v>118</v>
      </c>
      <c r="B71" s="55" t="s">
        <v>119</v>
      </c>
      <c r="C71" s="55" t="s">
        <v>120</v>
      </c>
      <c r="D71" s="72">
        <f>G71-3</f>
        <v>44502</v>
      </c>
      <c r="E71" s="72">
        <f>G71-3</f>
        <v>44502</v>
      </c>
      <c r="F71" s="72">
        <f>G71-4</f>
        <v>44501</v>
      </c>
      <c r="G71" s="58">
        <v>44505</v>
      </c>
      <c r="H71" s="93">
        <f>G71+31</f>
        <v>44536</v>
      </c>
      <c r="I71" s="93">
        <f>G71+34</f>
        <v>44539</v>
      </c>
      <c r="J71" s="94">
        <f>I71+4</f>
        <v>44543</v>
      </c>
    </row>
    <row r="72" spans="1:13" ht="19.5" customHeight="1">
      <c r="A72" s="84" t="s">
        <v>101</v>
      </c>
      <c r="B72" s="84"/>
      <c r="C72" s="84"/>
      <c r="D72" s="84"/>
      <c r="E72" s="84"/>
      <c r="F72" s="84"/>
      <c r="G72" s="84"/>
      <c r="H72" s="84"/>
      <c r="I72" s="84"/>
      <c r="J72" s="84"/>
    </row>
    <row r="73" spans="1:13" s="7" customFormat="1" ht="18.75" customHeight="1" thickBot="1">
      <c r="A73" s="95" t="s">
        <v>102</v>
      </c>
      <c r="B73" s="95"/>
      <c r="C73" s="95"/>
      <c r="D73" s="95"/>
      <c r="E73" s="95"/>
      <c r="F73" s="95"/>
      <c r="G73" s="95"/>
      <c r="H73" s="95"/>
      <c r="I73" s="95"/>
      <c r="J73" s="95"/>
      <c r="K73" s="4"/>
    </row>
    <row r="74" spans="1:13" s="20" customFormat="1" ht="10.5" customHeight="1" thickBot="1">
      <c r="A74" s="4"/>
      <c r="B74" s="4"/>
      <c r="C74" s="4"/>
      <c r="D74" s="4"/>
      <c r="E74" s="4"/>
      <c r="F74" s="4"/>
      <c r="G74" s="4"/>
      <c r="H74" s="4"/>
      <c r="I74" s="4"/>
      <c r="J74" s="4"/>
      <c r="K74" s="4"/>
      <c r="L74" s="4"/>
    </row>
    <row r="75" spans="1:13" ht="19.5" customHeight="1" thickBot="1">
      <c r="A75" s="96" t="s">
        <v>121</v>
      </c>
      <c r="B75" s="97" t="s">
        <v>122</v>
      </c>
      <c r="C75" s="97"/>
      <c r="D75" s="97"/>
      <c r="E75" s="97"/>
      <c r="F75" s="97"/>
      <c r="G75" s="97"/>
      <c r="H75" s="97"/>
      <c r="I75" s="97"/>
      <c r="J75" s="97"/>
      <c r="K75" s="4"/>
    </row>
    <row r="76" spans="1:13" ht="19.5" customHeight="1" thickBot="1">
      <c r="A76" s="96"/>
      <c r="B76" s="98" t="s">
        <v>77</v>
      </c>
      <c r="C76" s="98"/>
      <c r="D76" s="98"/>
      <c r="E76" s="98"/>
      <c r="F76" s="98"/>
      <c r="G76" s="98"/>
      <c r="H76" s="98"/>
      <c r="I76" s="98"/>
      <c r="J76" s="98"/>
    </row>
    <row r="77" spans="1:13" ht="19.5" customHeight="1">
      <c r="A77" s="96"/>
      <c r="B77" s="99" t="s">
        <v>123</v>
      </c>
      <c r="C77" s="99"/>
      <c r="D77" s="99"/>
      <c r="E77" s="99"/>
      <c r="F77" s="99"/>
      <c r="G77" s="99"/>
      <c r="H77" s="99"/>
      <c r="I77" s="99"/>
      <c r="J77" s="99"/>
    </row>
    <row r="78" spans="1:13" ht="15" customHeight="1">
      <c r="A78" s="37" t="s">
        <v>4</v>
      </c>
      <c r="B78" s="38" t="s">
        <v>39</v>
      </c>
      <c r="C78" s="38" t="s">
        <v>6</v>
      </c>
      <c r="D78" s="68" t="s">
        <v>40</v>
      </c>
      <c r="E78" s="68" t="s">
        <v>8</v>
      </c>
      <c r="F78" s="68" t="s">
        <v>79</v>
      </c>
      <c r="G78" s="40" t="s">
        <v>10</v>
      </c>
      <c r="H78" s="81" t="s">
        <v>124</v>
      </c>
      <c r="I78" s="81" t="s">
        <v>125</v>
      </c>
      <c r="J78" s="82" t="s">
        <v>126</v>
      </c>
    </row>
    <row r="79" spans="1:13">
      <c r="A79" s="37"/>
      <c r="B79" s="38"/>
      <c r="C79" s="38"/>
      <c r="D79" s="68"/>
      <c r="E79" s="68"/>
      <c r="F79" s="68"/>
      <c r="G79" s="44" t="s">
        <v>13</v>
      </c>
      <c r="H79" s="81"/>
      <c r="I79" s="81"/>
      <c r="J79" s="82"/>
    </row>
    <row r="80" spans="1:13" ht="16.5" customHeight="1">
      <c r="A80" s="48" t="s">
        <v>127</v>
      </c>
      <c r="B80" s="56" t="s">
        <v>128</v>
      </c>
      <c r="C80" s="48" t="s">
        <v>129</v>
      </c>
      <c r="D80" s="57">
        <f t="shared" ref="D80:D84" si="14">G80-2</f>
        <v>44468</v>
      </c>
      <c r="E80" s="57">
        <f t="shared" ref="E80:E84" si="15">G80-2</f>
        <v>44468</v>
      </c>
      <c r="F80" s="57">
        <f t="shared" ref="F80:F84" si="16">G80-3</f>
        <v>44467</v>
      </c>
      <c r="G80" s="58">
        <v>44470</v>
      </c>
      <c r="H80" s="93">
        <f t="shared" ref="H80:H83" si="17">G80+29</f>
        <v>44499</v>
      </c>
      <c r="I80" s="93">
        <f t="shared" ref="I80:I83" si="18">H80+4</f>
        <v>44503</v>
      </c>
      <c r="J80" s="94">
        <f t="shared" ref="J80:J83" si="19">I80+2</f>
        <v>44505</v>
      </c>
    </row>
    <row r="81" spans="1:12" ht="16.5" customHeight="1">
      <c r="A81" s="48" t="s">
        <v>130</v>
      </c>
      <c r="B81" s="48" t="s">
        <v>131</v>
      </c>
      <c r="C81" s="48" t="s">
        <v>132</v>
      </c>
      <c r="D81" s="57">
        <f t="shared" si="14"/>
        <v>44475</v>
      </c>
      <c r="E81" s="57">
        <f t="shared" si="15"/>
        <v>44475</v>
      </c>
      <c r="F81" s="57">
        <f t="shared" si="16"/>
        <v>44474</v>
      </c>
      <c r="G81" s="58">
        <f>G80+7</f>
        <v>44477</v>
      </c>
      <c r="H81" s="93">
        <f t="shared" si="17"/>
        <v>44506</v>
      </c>
      <c r="I81" s="93">
        <f t="shared" si="18"/>
        <v>44510</v>
      </c>
      <c r="J81" s="94">
        <f t="shared" si="19"/>
        <v>44512</v>
      </c>
    </row>
    <row r="82" spans="1:12" ht="16.5" customHeight="1">
      <c r="A82" s="48" t="s">
        <v>133</v>
      </c>
      <c r="B82" s="56" t="s">
        <v>134</v>
      </c>
      <c r="C82" s="48" t="s">
        <v>135</v>
      </c>
      <c r="D82" s="57">
        <f t="shared" si="14"/>
        <v>44482</v>
      </c>
      <c r="E82" s="57">
        <f t="shared" si="15"/>
        <v>44482</v>
      </c>
      <c r="F82" s="57">
        <f t="shared" si="16"/>
        <v>44481</v>
      </c>
      <c r="G82" s="58">
        <f t="shared" ref="G82" si="20">G81+7</f>
        <v>44484</v>
      </c>
      <c r="H82" s="93">
        <f t="shared" si="17"/>
        <v>44513</v>
      </c>
      <c r="I82" s="93">
        <f t="shared" si="18"/>
        <v>44517</v>
      </c>
      <c r="J82" s="94">
        <f t="shared" si="19"/>
        <v>44519</v>
      </c>
    </row>
    <row r="83" spans="1:12">
      <c r="A83" s="48" t="s">
        <v>136</v>
      </c>
      <c r="B83" s="48" t="s">
        <v>137</v>
      </c>
      <c r="C83" s="48" t="s">
        <v>138</v>
      </c>
      <c r="D83" s="57">
        <f t="shared" si="14"/>
        <v>44496</v>
      </c>
      <c r="E83" s="57">
        <f t="shared" si="15"/>
        <v>44496</v>
      </c>
      <c r="F83" s="57">
        <f t="shared" si="16"/>
        <v>44495</v>
      </c>
      <c r="G83" s="58">
        <v>44498</v>
      </c>
      <c r="H83" s="93">
        <f t="shared" si="17"/>
        <v>44527</v>
      </c>
      <c r="I83" s="93">
        <f t="shared" si="18"/>
        <v>44531</v>
      </c>
      <c r="J83" s="94">
        <f t="shared" si="19"/>
        <v>44533</v>
      </c>
    </row>
    <row r="84" spans="1:12" ht="15.75" customHeight="1">
      <c r="A84" s="48" t="s">
        <v>139</v>
      </c>
      <c r="B84" s="48" t="s">
        <v>140</v>
      </c>
      <c r="C84" s="48" t="s">
        <v>141</v>
      </c>
      <c r="D84" s="57">
        <f t="shared" si="14"/>
        <v>44499</v>
      </c>
      <c r="E84" s="57">
        <f t="shared" si="15"/>
        <v>44499</v>
      </c>
      <c r="F84" s="57">
        <f t="shared" si="16"/>
        <v>44498</v>
      </c>
      <c r="G84" s="58">
        <v>44501</v>
      </c>
      <c r="H84" s="93">
        <f>H82+7</f>
        <v>44520</v>
      </c>
      <c r="I84" s="93">
        <f>I83+7</f>
        <v>44538</v>
      </c>
      <c r="J84" s="94">
        <f>J83+7</f>
        <v>44540</v>
      </c>
    </row>
    <row r="85" spans="1:12" ht="19.5" customHeight="1">
      <c r="A85" s="84" t="s">
        <v>101</v>
      </c>
      <c r="B85" s="84"/>
      <c r="C85" s="84"/>
      <c r="D85" s="84"/>
      <c r="E85" s="84"/>
      <c r="F85" s="84"/>
      <c r="G85" s="84"/>
      <c r="H85" s="84"/>
      <c r="I85" s="84"/>
      <c r="J85" s="84"/>
    </row>
    <row r="86" spans="1:12" s="7" customFormat="1" ht="18.75" customHeight="1" thickBot="1">
      <c r="A86" s="100" t="s">
        <v>142</v>
      </c>
      <c r="B86" s="100"/>
      <c r="C86" s="100"/>
      <c r="D86" s="100"/>
      <c r="E86" s="100"/>
      <c r="F86" s="100"/>
      <c r="G86" s="100"/>
      <c r="H86" s="100"/>
      <c r="I86" s="100"/>
      <c r="J86" s="100"/>
      <c r="K86" s="63"/>
      <c r="L86" s="4"/>
    </row>
    <row r="87" spans="1:12" s="20" customFormat="1" ht="10.5" customHeight="1" thickBot="1">
      <c r="A87" s="101"/>
      <c r="B87" s="101"/>
      <c r="C87" s="101"/>
      <c r="D87" s="101"/>
      <c r="E87" s="101"/>
      <c r="F87" s="101"/>
      <c r="G87" s="101"/>
      <c r="H87" s="101"/>
      <c r="I87" s="101"/>
      <c r="J87" s="101"/>
      <c r="K87" s="4"/>
      <c r="L87" s="4"/>
    </row>
    <row r="88" spans="1:12" s="20" customFormat="1" ht="18.75" customHeight="1" thickBot="1">
      <c r="A88" s="102" t="s">
        <v>143</v>
      </c>
      <c r="B88" s="103" t="s">
        <v>144</v>
      </c>
      <c r="C88" s="103"/>
      <c r="D88" s="103"/>
      <c r="E88" s="103"/>
      <c r="F88" s="103"/>
      <c r="G88" s="103"/>
      <c r="H88" s="103"/>
      <c r="I88" s="103"/>
      <c r="J88" s="4"/>
    </row>
    <row r="89" spans="1:12" s="20" customFormat="1" ht="18.75" customHeight="1" thickBot="1">
      <c r="A89" s="102"/>
      <c r="B89" s="104" t="s">
        <v>145</v>
      </c>
      <c r="C89" s="104"/>
      <c r="D89" s="104"/>
      <c r="E89" s="104"/>
      <c r="F89" s="104"/>
      <c r="G89" s="104"/>
      <c r="H89" s="104"/>
      <c r="I89" s="104"/>
      <c r="J89" s="4"/>
    </row>
    <row r="90" spans="1:12" s="20" customFormat="1" ht="18.75" customHeight="1">
      <c r="A90" s="102"/>
      <c r="B90" s="105" t="s">
        <v>146</v>
      </c>
      <c r="C90" s="105"/>
      <c r="D90" s="105"/>
      <c r="E90" s="105"/>
      <c r="F90" s="105"/>
      <c r="G90" s="105"/>
      <c r="H90" s="105"/>
      <c r="I90" s="105"/>
      <c r="J90" s="4"/>
    </row>
    <row r="91" spans="1:12" s="20" customFormat="1" ht="18.75" customHeight="1">
      <c r="A91" s="106" t="s">
        <v>4</v>
      </c>
      <c r="B91" s="107" t="s">
        <v>39</v>
      </c>
      <c r="C91" s="108" t="s">
        <v>6</v>
      </c>
      <c r="D91" s="39" t="s">
        <v>147</v>
      </c>
      <c r="E91" s="39" t="s">
        <v>8</v>
      </c>
      <c r="F91" s="39" t="s">
        <v>148</v>
      </c>
      <c r="G91" s="109" t="s">
        <v>12</v>
      </c>
      <c r="H91" s="108" t="s">
        <v>149</v>
      </c>
      <c r="I91" s="110" t="s">
        <v>11</v>
      </c>
      <c r="J91" s="4"/>
    </row>
    <row r="92" spans="1:12" s="20" customFormat="1" ht="18.75" customHeight="1">
      <c r="A92" s="106"/>
      <c r="B92" s="107"/>
      <c r="C92" s="108"/>
      <c r="D92" s="39"/>
      <c r="E92" s="39"/>
      <c r="F92" s="39"/>
      <c r="G92" s="111" t="s">
        <v>13</v>
      </c>
      <c r="H92" s="108"/>
      <c r="I92" s="112" t="s">
        <v>150</v>
      </c>
      <c r="J92" s="4"/>
    </row>
    <row r="93" spans="1:12" s="20" customFormat="1" ht="17.25" customHeight="1">
      <c r="A93" s="113" t="str">
        <f>A294</f>
        <v>COSCO SURABAYA  102W</v>
      </c>
      <c r="B93" s="114" t="s">
        <v>151</v>
      </c>
      <c r="C93" s="113" t="str">
        <f>C294</f>
        <v>CS1 41W</v>
      </c>
      <c r="D93" s="115">
        <f>G93-1</f>
        <v>44470</v>
      </c>
      <c r="E93" s="115">
        <f>G93-1</f>
        <v>44470</v>
      </c>
      <c r="F93" s="115">
        <f>D93</f>
        <v>44470</v>
      </c>
      <c r="G93" s="113">
        <f>G294</f>
        <v>44471</v>
      </c>
      <c r="H93" s="116" t="s">
        <v>152</v>
      </c>
      <c r="I93" s="117">
        <f>G93+45</f>
        <v>44516</v>
      </c>
      <c r="J93" s="4"/>
    </row>
    <row r="94" spans="1:12" s="20" customFormat="1" ht="17.25" customHeight="1">
      <c r="A94" s="113" t="str">
        <f>A295</f>
        <v>BAY BRIDGE 146W</v>
      </c>
      <c r="B94" s="114" t="s">
        <v>151</v>
      </c>
      <c r="C94" s="113" t="str">
        <f>C295</f>
        <v>QQB 9W</v>
      </c>
      <c r="D94" s="115">
        <f>G94-1</f>
        <v>44450</v>
      </c>
      <c r="E94" s="115">
        <f>G94-1</f>
        <v>44450</v>
      </c>
      <c r="F94" s="115">
        <f>D94</f>
        <v>44450</v>
      </c>
      <c r="G94" s="113">
        <f>G295</f>
        <v>44451</v>
      </c>
      <c r="H94" s="116" t="s">
        <v>152</v>
      </c>
      <c r="I94" s="117">
        <f>G94+45</f>
        <v>44496</v>
      </c>
      <c r="J94" s="4"/>
    </row>
    <row r="95" spans="1:12" s="20" customFormat="1" ht="17.25" customHeight="1">
      <c r="A95" s="113" t="str">
        <f>A296</f>
        <v>COSCO AQABA   129W</v>
      </c>
      <c r="B95" s="114" t="s">
        <v>151</v>
      </c>
      <c r="C95" s="113" t="str">
        <f>C296</f>
        <v>QQC 129W</v>
      </c>
      <c r="D95" s="115">
        <f>G95-1</f>
        <v>44456</v>
      </c>
      <c r="E95" s="115">
        <f>G95-1</f>
        <v>44456</v>
      </c>
      <c r="F95" s="115">
        <f>D95</f>
        <v>44456</v>
      </c>
      <c r="G95" s="113">
        <f>G296</f>
        <v>44457</v>
      </c>
      <c r="H95" s="116" t="s">
        <v>152</v>
      </c>
      <c r="I95" s="117">
        <f>G95+45</f>
        <v>44502</v>
      </c>
      <c r="J95" s="4"/>
    </row>
    <row r="96" spans="1:12" s="20" customFormat="1" ht="17.25" customHeight="1">
      <c r="A96" s="113" t="str">
        <f>A297</f>
        <v>NYK FUJI   110W</v>
      </c>
      <c r="B96" s="114" t="s">
        <v>151</v>
      </c>
      <c r="C96" s="113" t="str">
        <f>C297</f>
        <v>FUJ 46W</v>
      </c>
      <c r="D96" s="115">
        <f>G96-1</f>
        <v>44463</v>
      </c>
      <c r="E96" s="115">
        <f>G96-1</f>
        <v>44463</v>
      </c>
      <c r="F96" s="115">
        <f>D96</f>
        <v>44463</v>
      </c>
      <c r="G96" s="113">
        <f>G297</f>
        <v>44464</v>
      </c>
      <c r="H96" s="116" t="s">
        <v>153</v>
      </c>
      <c r="I96" s="117">
        <f>G96+45</f>
        <v>44509</v>
      </c>
      <c r="J96" s="4"/>
    </row>
    <row r="97" spans="1:15" s="20" customFormat="1" ht="17.25" customHeight="1">
      <c r="A97" s="113" t="str">
        <f>A298</f>
        <v>BROTONNE BRIDGE  106W</v>
      </c>
      <c r="B97" s="114" t="s">
        <v>151</v>
      </c>
      <c r="C97" s="113" t="str">
        <f>C298</f>
        <v>YBG 56W</v>
      </c>
      <c r="D97" s="115">
        <f>G97-1</f>
        <v>44470</v>
      </c>
      <c r="E97" s="115">
        <f>G97-1</f>
        <v>44470</v>
      </c>
      <c r="F97" s="115">
        <f>D97</f>
        <v>44470</v>
      </c>
      <c r="G97" s="113">
        <f>G298</f>
        <v>44471</v>
      </c>
      <c r="H97" s="116" t="s">
        <v>154</v>
      </c>
      <c r="I97" s="117">
        <f>G97+45</f>
        <v>44516</v>
      </c>
      <c r="J97" s="4"/>
    </row>
    <row r="98" spans="1:15" s="20" customFormat="1" ht="1.5" customHeight="1">
      <c r="A98" s="118" t="s">
        <v>155</v>
      </c>
      <c r="B98" s="118"/>
      <c r="C98" s="118"/>
      <c r="D98" s="118"/>
      <c r="E98" s="118"/>
      <c r="F98" s="118"/>
      <c r="G98" s="118"/>
      <c r="H98" s="118"/>
      <c r="I98" s="119"/>
      <c r="J98" s="4"/>
    </row>
    <row r="99" spans="1:15" s="20" customFormat="1" ht="18.75" hidden="1" customHeight="1" thickBot="1">
      <c r="A99" s="120" t="s">
        <v>156</v>
      </c>
      <c r="B99" s="120"/>
      <c r="C99" s="120"/>
      <c r="D99" s="120"/>
      <c r="E99" s="120"/>
      <c r="F99" s="120"/>
      <c r="G99" s="120"/>
      <c r="H99" s="120"/>
      <c r="I99" s="120"/>
      <c r="J99" s="4"/>
    </row>
    <row r="100" spans="1:15" s="20" customFormat="1" ht="9.75" customHeight="1">
      <c r="A100" s="121"/>
      <c r="B100" s="121"/>
      <c r="C100" s="121"/>
      <c r="D100" s="121"/>
      <c r="E100" s="121"/>
      <c r="F100" s="121"/>
      <c r="G100" s="121"/>
      <c r="H100" s="121"/>
      <c r="I100" s="121"/>
      <c r="J100" s="121"/>
      <c r="K100" s="121"/>
      <c r="L100" s="4"/>
    </row>
    <row r="101" spans="1:15" ht="17.25" customHeight="1">
      <c r="A101" s="1" t="s">
        <v>157</v>
      </c>
      <c r="B101" s="122" t="s">
        <v>158</v>
      </c>
      <c r="C101" s="122"/>
      <c r="D101" s="122"/>
      <c r="E101" s="122"/>
      <c r="F101" s="122"/>
      <c r="G101" s="122"/>
      <c r="H101" s="122"/>
      <c r="I101" s="122"/>
      <c r="J101" s="122"/>
      <c r="K101" s="122"/>
    </row>
    <row r="102" spans="1:15" ht="17.25" customHeight="1">
      <c r="A102" s="1"/>
      <c r="B102" s="123" t="s">
        <v>159</v>
      </c>
      <c r="C102" s="123"/>
      <c r="D102" s="123"/>
      <c r="E102" s="123"/>
      <c r="F102" s="123"/>
      <c r="G102" s="123"/>
      <c r="H102" s="123"/>
      <c r="I102" s="123"/>
      <c r="J102" s="123"/>
      <c r="K102" s="123"/>
    </row>
    <row r="103" spans="1:15" ht="17.25" customHeight="1">
      <c r="A103" s="1"/>
      <c r="B103" s="123" t="s">
        <v>160</v>
      </c>
      <c r="C103" s="123"/>
      <c r="D103" s="123"/>
      <c r="E103" s="123"/>
      <c r="F103" s="123"/>
      <c r="G103" s="123"/>
      <c r="H103" s="123"/>
      <c r="I103" s="123"/>
      <c r="J103" s="123"/>
      <c r="K103" s="123"/>
    </row>
    <row r="104" spans="1:15" ht="17.25" customHeight="1">
      <c r="A104" s="124" t="s">
        <v>4</v>
      </c>
      <c r="B104" s="124" t="s">
        <v>39</v>
      </c>
      <c r="C104" s="124" t="s">
        <v>6</v>
      </c>
      <c r="D104" s="125" t="s">
        <v>40</v>
      </c>
      <c r="E104" s="125" t="s">
        <v>8</v>
      </c>
      <c r="F104" s="125" t="s">
        <v>9</v>
      </c>
      <c r="G104" s="126" t="s">
        <v>10</v>
      </c>
      <c r="H104" s="127" t="s">
        <v>41</v>
      </c>
      <c r="I104" s="128" t="s">
        <v>11</v>
      </c>
      <c r="J104" s="128"/>
      <c r="K104" s="128"/>
    </row>
    <row r="105" spans="1:15" ht="16.899999999999999" customHeight="1">
      <c r="A105" s="124"/>
      <c r="B105" s="124"/>
      <c r="C105" s="124"/>
      <c r="D105" s="125"/>
      <c r="E105" s="125"/>
      <c r="F105" s="125"/>
      <c r="G105" s="129" t="s">
        <v>13</v>
      </c>
      <c r="H105" s="127"/>
      <c r="I105" s="130" t="s">
        <v>161</v>
      </c>
      <c r="J105" s="130" t="s">
        <v>162</v>
      </c>
      <c r="K105" s="130" t="s">
        <v>163</v>
      </c>
    </row>
    <row r="106" spans="1:15" ht="31.5" customHeight="1">
      <c r="A106" s="131" t="str">
        <f>A321</f>
        <v>AS CAROLINA 9S</v>
      </c>
      <c r="B106" s="131"/>
      <c r="C106" s="131" t="str">
        <f t="shared" ref="C106:G110" si="21">C321</f>
        <v>CA4 9S</v>
      </c>
      <c r="D106" s="131">
        <f t="shared" si="21"/>
        <v>44476</v>
      </c>
      <c r="E106" s="131">
        <f t="shared" si="21"/>
        <v>44476</v>
      </c>
      <c r="F106" s="131">
        <f t="shared" si="21"/>
        <v>44475</v>
      </c>
      <c r="G106" s="131">
        <f t="shared" si="21"/>
        <v>44477</v>
      </c>
      <c r="H106" s="132" t="s">
        <v>164</v>
      </c>
      <c r="I106" s="133">
        <f>G106+10</f>
        <v>44487</v>
      </c>
      <c r="J106" s="134">
        <f>I106+14</f>
        <v>44501</v>
      </c>
      <c r="K106" s="134">
        <f>I106+16</f>
        <v>44503</v>
      </c>
    </row>
    <row r="107" spans="1:15" s="135" customFormat="1" ht="32.25" customHeight="1">
      <c r="A107" s="131" t="str">
        <f>A322</f>
        <v>NEW JERSEY TRADER 13S</v>
      </c>
      <c r="B107" s="131"/>
      <c r="C107" s="131" t="str">
        <f t="shared" si="21"/>
        <v>NJ1 13S</v>
      </c>
      <c r="D107" s="131">
        <f t="shared" si="21"/>
        <v>44477</v>
      </c>
      <c r="E107" s="131">
        <f t="shared" si="21"/>
        <v>44477</v>
      </c>
      <c r="F107" s="131">
        <f t="shared" si="21"/>
        <v>44476</v>
      </c>
      <c r="G107" s="131">
        <f t="shared" si="21"/>
        <v>44478</v>
      </c>
      <c r="H107" s="132" t="s">
        <v>165</v>
      </c>
      <c r="I107" s="133">
        <f>G107+9</f>
        <v>44487</v>
      </c>
      <c r="J107" s="134">
        <f>I107+14</f>
        <v>44501</v>
      </c>
      <c r="K107" s="93">
        <f>I107+16</f>
        <v>44503</v>
      </c>
    </row>
    <row r="108" spans="1:15" ht="45">
      <c r="A108" s="131" t="str">
        <f>A323</f>
        <v>BRIGHT 53S</v>
      </c>
      <c r="B108" s="131"/>
      <c r="C108" s="131" t="str">
        <f t="shared" si="21"/>
        <v>BZ1 53S</v>
      </c>
      <c r="D108" s="131">
        <f t="shared" si="21"/>
        <v>44489</v>
      </c>
      <c r="E108" s="131">
        <f t="shared" si="21"/>
        <v>44489</v>
      </c>
      <c r="F108" s="131">
        <f t="shared" si="21"/>
        <v>44488</v>
      </c>
      <c r="G108" s="131">
        <f t="shared" si="21"/>
        <v>44490</v>
      </c>
      <c r="H108" s="132" t="s">
        <v>166</v>
      </c>
      <c r="I108" s="133">
        <f>G108+15</f>
        <v>44505</v>
      </c>
      <c r="J108" s="134">
        <f>I108+14</f>
        <v>44519</v>
      </c>
      <c r="K108" s="93">
        <f>I108+16</f>
        <v>44521</v>
      </c>
      <c r="L108" s="60"/>
      <c r="M108" s="60"/>
    </row>
    <row r="109" spans="1:15" s="20" customFormat="1" ht="29.25" customHeight="1">
      <c r="A109" s="131" t="str">
        <f>A324</f>
        <v>TO BE NAME</v>
      </c>
      <c r="B109" s="131"/>
      <c r="C109" s="131" t="str">
        <f t="shared" si="21"/>
        <v>GQ5 10S</v>
      </c>
      <c r="D109" s="131">
        <f t="shared" si="21"/>
        <v>44490</v>
      </c>
      <c r="E109" s="131">
        <f t="shared" si="21"/>
        <v>44490</v>
      </c>
      <c r="F109" s="131">
        <f t="shared" si="21"/>
        <v>44489</v>
      </c>
      <c r="G109" s="131">
        <f t="shared" si="21"/>
        <v>44491</v>
      </c>
      <c r="H109" s="132" t="s">
        <v>167</v>
      </c>
      <c r="I109" s="133">
        <f>G109+17</f>
        <v>44508</v>
      </c>
      <c r="J109" s="134">
        <f>I109+14</f>
        <v>44522</v>
      </c>
      <c r="K109" s="93">
        <f>I109+16</f>
        <v>44524</v>
      </c>
      <c r="L109" s="7"/>
      <c r="M109" s="7"/>
      <c r="N109" s="7"/>
      <c r="O109" s="7"/>
    </row>
    <row r="110" spans="1:15" s="135" customFormat="1" ht="30" customHeight="1">
      <c r="A110" s="131" t="str">
        <f>A325</f>
        <v>GSL AFRICA 918S</v>
      </c>
      <c r="B110" s="131"/>
      <c r="C110" s="131" t="str">
        <f t="shared" si="21"/>
        <v>LZH 918S</v>
      </c>
      <c r="D110" s="131">
        <f t="shared" si="21"/>
        <v>44500</v>
      </c>
      <c r="E110" s="131">
        <f t="shared" si="21"/>
        <v>44500</v>
      </c>
      <c r="F110" s="131">
        <f t="shared" si="21"/>
        <v>44499</v>
      </c>
      <c r="G110" s="131">
        <f t="shared" si="21"/>
        <v>44501</v>
      </c>
      <c r="H110" s="132" t="s">
        <v>168</v>
      </c>
      <c r="I110" s="133">
        <f>G110+22</f>
        <v>44523</v>
      </c>
      <c r="J110" s="134">
        <f>I110+14</f>
        <v>44537</v>
      </c>
      <c r="K110" s="93">
        <f>I110+16</f>
        <v>44539</v>
      </c>
      <c r="L110" s="136"/>
      <c r="M110" s="136"/>
    </row>
    <row r="111" spans="1:15" ht="17.25" customHeight="1">
      <c r="A111" s="137"/>
      <c r="B111" s="137"/>
      <c r="C111" s="137"/>
      <c r="D111" s="137"/>
      <c r="E111" s="137"/>
      <c r="F111" s="137"/>
      <c r="G111" s="137"/>
      <c r="H111" s="138"/>
      <c r="I111" s="139"/>
      <c r="J111" s="139"/>
      <c r="K111" s="140"/>
    </row>
    <row r="112" spans="1:15" ht="17.25" customHeight="1">
      <c r="A112" s="141" t="s">
        <v>169</v>
      </c>
      <c r="B112" s="141"/>
      <c r="C112" s="141"/>
      <c r="D112" s="141"/>
      <c r="E112" s="141"/>
      <c r="F112" s="141"/>
      <c r="G112" s="141"/>
      <c r="H112" s="141"/>
      <c r="I112" s="141"/>
      <c r="J112" s="141"/>
      <c r="K112" s="141"/>
      <c r="L112" s="142"/>
    </row>
    <row r="113" spans="1:15" ht="17.25" customHeight="1">
      <c r="A113" s="143" t="s">
        <v>170</v>
      </c>
      <c r="B113" s="143"/>
      <c r="C113" s="143"/>
      <c r="D113" s="143"/>
      <c r="E113" s="143"/>
      <c r="F113" s="143"/>
      <c r="G113" s="143"/>
      <c r="H113" s="143"/>
      <c r="I113" s="143"/>
      <c r="J113" s="143"/>
      <c r="K113" s="143"/>
      <c r="L113"/>
    </row>
    <row r="114" spans="1:15" s="7" customFormat="1" ht="18.75" customHeight="1">
      <c r="A114" s="144" t="s">
        <v>171</v>
      </c>
      <c r="B114" s="144"/>
      <c r="C114" s="144"/>
      <c r="D114" s="144"/>
      <c r="E114" s="144"/>
      <c r="F114" s="144"/>
      <c r="G114" s="144"/>
      <c r="H114" s="144"/>
      <c r="I114" s="144"/>
      <c r="J114" s="144"/>
      <c r="K114" s="144"/>
    </row>
    <row r="115" spans="1:15" s="7" customFormat="1" ht="11.25" customHeight="1">
      <c r="A115" s="145"/>
      <c r="B115" s="146"/>
      <c r="C115" s="146"/>
      <c r="D115" s="146"/>
      <c r="E115" s="146"/>
      <c r="F115" s="146"/>
      <c r="G115" s="146"/>
      <c r="H115" s="147"/>
      <c r="I115" s="147"/>
      <c r="J115" s="147"/>
      <c r="K115" s="147"/>
    </row>
    <row r="116" spans="1:15" ht="17.25" customHeight="1">
      <c r="A116" s="1" t="s">
        <v>172</v>
      </c>
      <c r="B116" s="148" t="s">
        <v>158</v>
      </c>
      <c r="C116" s="148"/>
      <c r="D116" s="148"/>
      <c r="E116" s="148"/>
      <c r="F116" s="148"/>
      <c r="G116" s="148"/>
      <c r="H116" s="148"/>
      <c r="I116" s="148"/>
      <c r="J116" s="148"/>
      <c r="K116" s="148"/>
      <c r="L116" s="148"/>
      <c r="M116" s="148"/>
      <c r="N116" s="148"/>
      <c r="O116" s="148"/>
    </row>
    <row r="117" spans="1:15" ht="17.25" customHeight="1">
      <c r="A117" s="1"/>
      <c r="B117" s="123" t="s">
        <v>159</v>
      </c>
      <c r="C117" s="123"/>
      <c r="D117" s="123"/>
      <c r="E117" s="123"/>
      <c r="F117" s="123"/>
      <c r="G117" s="123"/>
      <c r="H117" s="123"/>
      <c r="I117" s="123"/>
      <c r="J117" s="123"/>
      <c r="K117" s="123"/>
      <c r="L117" s="123"/>
      <c r="M117" s="123"/>
      <c r="N117" s="123"/>
      <c r="O117" s="123"/>
    </row>
    <row r="118" spans="1:15" ht="17.25" customHeight="1">
      <c r="A118" s="1"/>
      <c r="B118" s="123" t="s">
        <v>160</v>
      </c>
      <c r="C118" s="123"/>
      <c r="D118" s="123"/>
      <c r="E118" s="123"/>
      <c r="F118" s="123"/>
      <c r="G118" s="123"/>
      <c r="H118" s="123"/>
      <c r="I118" s="123"/>
      <c r="J118" s="123"/>
      <c r="K118" s="123"/>
      <c r="L118" s="123"/>
      <c r="M118" s="123"/>
      <c r="N118" s="123"/>
      <c r="O118" s="123"/>
    </row>
    <row r="119" spans="1:15" ht="17.25" customHeight="1">
      <c r="A119" s="124" t="s">
        <v>4</v>
      </c>
      <c r="B119" s="124" t="s">
        <v>39</v>
      </c>
      <c r="C119" s="124" t="s">
        <v>6</v>
      </c>
      <c r="D119" s="125" t="s">
        <v>40</v>
      </c>
      <c r="E119" s="125" t="s">
        <v>8</v>
      </c>
      <c r="F119" s="125" t="s">
        <v>9</v>
      </c>
      <c r="G119" s="126" t="s">
        <v>10</v>
      </c>
      <c r="H119" s="127" t="s">
        <v>41</v>
      </c>
      <c r="I119" s="149" t="s">
        <v>11</v>
      </c>
      <c r="J119" s="149"/>
      <c r="K119" s="149"/>
      <c r="L119" s="149"/>
      <c r="M119" s="149"/>
      <c r="N119" s="149"/>
      <c r="O119" s="149"/>
    </row>
    <row r="120" spans="1:15" ht="34.5" customHeight="1">
      <c r="A120" s="124"/>
      <c r="B120" s="124"/>
      <c r="C120" s="124"/>
      <c r="D120" s="125"/>
      <c r="E120" s="125"/>
      <c r="F120" s="125"/>
      <c r="G120" s="150" t="s">
        <v>13</v>
      </c>
      <c r="H120" s="127"/>
      <c r="I120" s="151" t="s">
        <v>173</v>
      </c>
      <c r="J120" s="152" t="s">
        <v>174</v>
      </c>
      <c r="K120" s="152" t="s">
        <v>175</v>
      </c>
      <c r="L120" s="152" t="s">
        <v>176</v>
      </c>
      <c r="M120" s="151" t="s">
        <v>177</v>
      </c>
      <c r="N120" s="152"/>
      <c r="O120" s="152"/>
    </row>
    <row r="121" spans="1:15" ht="31.5" customHeight="1">
      <c r="A121" s="131" t="str">
        <f>A321</f>
        <v>AS CAROLINA 9S</v>
      </c>
      <c r="B121" s="131"/>
      <c r="C121" s="131" t="str">
        <f t="shared" ref="C121:G125" si="22">C321</f>
        <v>CA4 9S</v>
      </c>
      <c r="D121" s="131">
        <f t="shared" si="22"/>
        <v>44476</v>
      </c>
      <c r="E121" s="131">
        <f t="shared" si="22"/>
        <v>44476</v>
      </c>
      <c r="F121" s="131">
        <f t="shared" si="22"/>
        <v>44475</v>
      </c>
      <c r="G121" s="131">
        <f t="shared" si="22"/>
        <v>44477</v>
      </c>
      <c r="H121" s="14" t="s">
        <v>178</v>
      </c>
      <c r="I121" s="153">
        <f>G121+15</f>
        <v>44492</v>
      </c>
      <c r="J121" s="153">
        <f>I121+15</f>
        <v>44507</v>
      </c>
      <c r="K121" s="153">
        <f>J121+3</f>
        <v>44510</v>
      </c>
      <c r="L121" s="153">
        <f t="shared" ref="L121:M125" si="23">K121+2</f>
        <v>44512</v>
      </c>
      <c r="M121" s="153">
        <f t="shared" si="23"/>
        <v>44514</v>
      </c>
      <c r="N121" s="154"/>
      <c r="O121" s="14"/>
    </row>
    <row r="122" spans="1:15" ht="31.5" customHeight="1">
      <c r="A122" s="131" t="str">
        <f>A322</f>
        <v>NEW JERSEY TRADER 13S</v>
      </c>
      <c r="B122" s="131"/>
      <c r="C122" s="131" t="str">
        <f t="shared" si="22"/>
        <v>NJ1 13S</v>
      </c>
      <c r="D122" s="131">
        <f t="shared" si="22"/>
        <v>44477</v>
      </c>
      <c r="E122" s="131">
        <f t="shared" si="22"/>
        <v>44477</v>
      </c>
      <c r="F122" s="131">
        <f t="shared" si="22"/>
        <v>44476</v>
      </c>
      <c r="G122" s="131">
        <f t="shared" si="22"/>
        <v>44478</v>
      </c>
      <c r="H122" s="14" t="s">
        <v>179</v>
      </c>
      <c r="I122" s="153">
        <f>G122+19</f>
        <v>44497</v>
      </c>
      <c r="J122" s="153">
        <f>I122+15</f>
        <v>44512</v>
      </c>
      <c r="K122" s="153">
        <f>J122+3</f>
        <v>44515</v>
      </c>
      <c r="L122" s="153">
        <f t="shared" si="23"/>
        <v>44517</v>
      </c>
      <c r="M122" s="153">
        <f t="shared" si="23"/>
        <v>44519</v>
      </c>
      <c r="N122" s="154"/>
      <c r="O122" s="14"/>
    </row>
    <row r="123" spans="1:15" ht="31.5" customHeight="1">
      <c r="A123" s="131" t="str">
        <f>A323</f>
        <v>BRIGHT 53S</v>
      </c>
      <c r="B123" s="131"/>
      <c r="C123" s="131" t="str">
        <f t="shared" si="22"/>
        <v>BZ1 53S</v>
      </c>
      <c r="D123" s="131">
        <f t="shared" si="22"/>
        <v>44489</v>
      </c>
      <c r="E123" s="131">
        <f t="shared" si="22"/>
        <v>44489</v>
      </c>
      <c r="F123" s="131">
        <f t="shared" si="22"/>
        <v>44488</v>
      </c>
      <c r="G123" s="131">
        <f t="shared" si="22"/>
        <v>44490</v>
      </c>
      <c r="H123" s="14" t="s">
        <v>180</v>
      </c>
      <c r="I123" s="153">
        <f>G123+18</f>
        <v>44508</v>
      </c>
      <c r="J123" s="153">
        <f>I123+15</f>
        <v>44523</v>
      </c>
      <c r="K123" s="153">
        <f>J123+3</f>
        <v>44526</v>
      </c>
      <c r="L123" s="153">
        <f t="shared" si="23"/>
        <v>44528</v>
      </c>
      <c r="M123" s="153">
        <f t="shared" si="23"/>
        <v>44530</v>
      </c>
      <c r="N123" s="154"/>
      <c r="O123" s="14"/>
    </row>
    <row r="124" spans="1:15" ht="31.5" customHeight="1">
      <c r="A124" s="131" t="str">
        <f>A324</f>
        <v>TO BE NAME</v>
      </c>
      <c r="B124" s="131"/>
      <c r="C124" s="131" t="str">
        <f t="shared" si="22"/>
        <v>GQ5 10S</v>
      </c>
      <c r="D124" s="131">
        <f t="shared" si="22"/>
        <v>44490</v>
      </c>
      <c r="E124" s="131">
        <f t="shared" si="22"/>
        <v>44490</v>
      </c>
      <c r="F124" s="131">
        <f t="shared" si="22"/>
        <v>44489</v>
      </c>
      <c r="G124" s="131">
        <f t="shared" si="22"/>
        <v>44491</v>
      </c>
      <c r="H124" s="14" t="s">
        <v>181</v>
      </c>
      <c r="I124" s="153">
        <f>G124+17</f>
        <v>44508</v>
      </c>
      <c r="J124" s="153">
        <f>I124+15</f>
        <v>44523</v>
      </c>
      <c r="K124" s="153">
        <f>J124+3</f>
        <v>44526</v>
      </c>
      <c r="L124" s="153">
        <f t="shared" si="23"/>
        <v>44528</v>
      </c>
      <c r="M124" s="153">
        <f t="shared" si="23"/>
        <v>44530</v>
      </c>
      <c r="N124" s="154"/>
      <c r="O124" s="14"/>
    </row>
    <row r="125" spans="1:15" ht="31.5" customHeight="1">
      <c r="A125" s="131" t="str">
        <f>A325</f>
        <v>GSL AFRICA 918S</v>
      </c>
      <c r="B125" s="131"/>
      <c r="C125" s="131" t="str">
        <f t="shared" si="22"/>
        <v>LZH 918S</v>
      </c>
      <c r="D125" s="131">
        <f t="shared" si="22"/>
        <v>44500</v>
      </c>
      <c r="E125" s="131">
        <f t="shared" si="22"/>
        <v>44500</v>
      </c>
      <c r="F125" s="131">
        <f t="shared" si="22"/>
        <v>44499</v>
      </c>
      <c r="G125" s="131">
        <f t="shared" si="22"/>
        <v>44501</v>
      </c>
      <c r="H125" s="14" t="s">
        <v>182</v>
      </c>
      <c r="I125" s="153">
        <f>G125+17</f>
        <v>44518</v>
      </c>
      <c r="J125" s="153">
        <f>I125+15</f>
        <v>44533</v>
      </c>
      <c r="K125" s="153">
        <f>J125+3</f>
        <v>44536</v>
      </c>
      <c r="L125" s="153">
        <f t="shared" si="23"/>
        <v>44538</v>
      </c>
      <c r="M125" s="153">
        <f t="shared" si="23"/>
        <v>44540</v>
      </c>
      <c r="N125" s="154"/>
      <c r="O125" s="14"/>
    </row>
    <row r="126" spans="1:15" ht="26.25" customHeight="1">
      <c r="A126" s="155" t="s">
        <v>183</v>
      </c>
      <c r="B126" s="155"/>
      <c r="C126" s="155"/>
      <c r="D126" s="155"/>
      <c r="E126" s="155"/>
      <c r="F126" s="155"/>
      <c r="G126" s="155"/>
      <c r="H126" s="155"/>
      <c r="I126" s="155"/>
      <c r="J126" s="155"/>
      <c r="K126" s="155"/>
      <c r="L126" s="155"/>
      <c r="M126" s="155"/>
      <c r="N126" s="155"/>
      <c r="O126" s="155"/>
    </row>
    <row r="127" spans="1:15" s="7" customFormat="1" ht="21.75" customHeight="1">
      <c r="A127" s="156" t="s">
        <v>170</v>
      </c>
      <c r="B127" s="156"/>
      <c r="C127" s="156"/>
      <c r="D127" s="156"/>
      <c r="E127" s="156"/>
      <c r="F127" s="156"/>
      <c r="G127" s="156"/>
      <c r="H127" s="156"/>
      <c r="I127" s="156"/>
      <c r="J127" s="156"/>
      <c r="K127" s="156"/>
      <c r="L127" s="156"/>
      <c r="M127" s="156"/>
      <c r="N127" s="156"/>
      <c r="O127" s="156"/>
    </row>
    <row r="128" spans="1:15" s="7" customFormat="1" ht="15.75" customHeight="1">
      <c r="A128" s="30" t="s">
        <v>171</v>
      </c>
      <c r="B128" s="30"/>
      <c r="C128" s="30"/>
      <c r="D128" s="30"/>
      <c r="E128" s="30"/>
      <c r="F128" s="30"/>
      <c r="G128" s="30"/>
      <c r="H128" s="30"/>
      <c r="I128" s="30"/>
      <c r="J128" s="30"/>
      <c r="K128" s="30"/>
      <c r="L128" s="30"/>
      <c r="M128" s="30"/>
      <c r="N128" s="30"/>
      <c r="O128" s="30"/>
    </row>
    <row r="129" spans="1:15" s="7" customFormat="1" ht="13.5" customHeight="1">
      <c r="A129" s="157"/>
      <c r="B129" s="157"/>
      <c r="C129" s="157"/>
      <c r="D129" s="157"/>
      <c r="E129" s="157"/>
      <c r="F129" s="157"/>
      <c r="G129" s="157"/>
      <c r="H129" s="157"/>
      <c r="I129" s="157"/>
      <c r="J129" s="157"/>
      <c r="K129" s="157"/>
      <c r="L129" s="157"/>
      <c r="M129" s="157"/>
      <c r="N129" s="157"/>
      <c r="O129" s="157"/>
    </row>
    <row r="130" spans="1:15" s="7" customFormat="1" ht="21.75" customHeight="1">
      <c r="A130" s="158" t="s">
        <v>184</v>
      </c>
      <c r="B130" s="159" t="s">
        <v>185</v>
      </c>
      <c r="C130" s="159"/>
      <c r="D130" s="159"/>
      <c r="E130" s="159"/>
      <c r="F130" s="159"/>
      <c r="G130" s="159"/>
      <c r="H130" s="159"/>
      <c r="I130" s="159"/>
      <c r="J130" s="159"/>
      <c r="K130" s="159"/>
      <c r="L130" s="159"/>
      <c r="M130" s="159"/>
      <c r="N130" s="159"/>
    </row>
    <row r="131" spans="1:15" s="7" customFormat="1" ht="22.5" customHeight="1">
      <c r="A131" s="158"/>
      <c r="B131" s="160" t="s">
        <v>186</v>
      </c>
      <c r="C131" s="160"/>
      <c r="D131" s="160"/>
      <c r="E131" s="160"/>
      <c r="F131" s="160"/>
      <c r="G131" s="160"/>
      <c r="H131" s="160"/>
      <c r="I131" s="160"/>
      <c r="J131" s="160"/>
      <c r="K131" s="160"/>
      <c r="L131" s="160"/>
      <c r="M131" s="160"/>
      <c r="N131" s="160"/>
    </row>
    <row r="132" spans="1:15" s="7" customFormat="1" ht="20.25" customHeight="1">
      <c r="A132" s="158"/>
      <c r="B132" s="160" t="s">
        <v>160</v>
      </c>
      <c r="C132" s="160"/>
      <c r="D132" s="160"/>
      <c r="E132" s="160"/>
      <c r="F132" s="160"/>
      <c r="G132" s="160"/>
      <c r="H132" s="160"/>
      <c r="I132" s="160"/>
      <c r="J132" s="160"/>
      <c r="K132" s="160"/>
      <c r="L132" s="160"/>
      <c r="M132" s="160"/>
      <c r="N132" s="160"/>
    </row>
    <row r="133" spans="1:15" s="7" customFormat="1" ht="21.75" customHeight="1">
      <c r="A133" s="38" t="s">
        <v>4</v>
      </c>
      <c r="B133" s="38" t="s">
        <v>39</v>
      </c>
      <c r="C133" s="38" t="s">
        <v>6</v>
      </c>
      <c r="D133" s="39" t="s">
        <v>147</v>
      </c>
      <c r="E133" s="39" t="s">
        <v>8</v>
      </c>
      <c r="F133" s="39" t="s">
        <v>187</v>
      </c>
      <c r="G133" s="40" t="s">
        <v>10</v>
      </c>
      <c r="H133" s="41" t="s">
        <v>188</v>
      </c>
      <c r="I133" s="161" t="s">
        <v>189</v>
      </c>
      <c r="J133" s="161" t="s">
        <v>11</v>
      </c>
      <c r="K133" s="161"/>
      <c r="L133" s="161"/>
      <c r="M133" s="161"/>
      <c r="N133" s="161"/>
    </row>
    <row r="134" spans="1:15" s="63" customFormat="1" ht="54.75" customHeight="1">
      <c r="A134" s="38"/>
      <c r="B134" s="38"/>
      <c r="C134" s="38"/>
      <c r="D134" s="39"/>
      <c r="E134" s="39"/>
      <c r="F134" s="39"/>
      <c r="G134" s="44" t="s">
        <v>13</v>
      </c>
      <c r="H134" s="41"/>
      <c r="I134" s="161"/>
      <c r="J134" s="45" t="s">
        <v>190</v>
      </c>
      <c r="K134" s="42" t="s">
        <v>191</v>
      </c>
      <c r="L134" s="45" t="s">
        <v>192</v>
      </c>
      <c r="M134" s="45" t="s">
        <v>193</v>
      </c>
      <c r="N134" s="45" t="s">
        <v>194</v>
      </c>
    </row>
    <row r="135" spans="1:15" s="164" customFormat="1" ht="31.5" customHeight="1">
      <c r="A135" s="58" t="s">
        <v>195</v>
      </c>
      <c r="B135" s="58"/>
      <c r="C135" s="58" t="s">
        <v>46</v>
      </c>
      <c r="D135" s="58">
        <v>44474</v>
      </c>
      <c r="E135" s="58">
        <v>44474</v>
      </c>
      <c r="F135" s="58">
        <v>44469</v>
      </c>
      <c r="G135" s="58">
        <v>44476</v>
      </c>
      <c r="H135" s="73" t="s">
        <v>196</v>
      </c>
      <c r="I135" s="162">
        <v>44486</v>
      </c>
      <c r="J135" s="162">
        <f>I135+31</f>
        <v>44517</v>
      </c>
      <c r="K135" s="162">
        <f>J135+2</f>
        <v>44519</v>
      </c>
      <c r="L135" s="163">
        <f>J135+4</f>
        <v>44521</v>
      </c>
      <c r="M135" s="163">
        <f>J135+7</f>
        <v>44524</v>
      </c>
      <c r="N135" s="163">
        <f>K135+8</f>
        <v>44527</v>
      </c>
    </row>
    <row r="136" spans="1:15" s="63" customFormat="1" ht="60.75" customHeight="1">
      <c r="A136" s="165" t="s">
        <v>197</v>
      </c>
      <c r="B136" s="166"/>
      <c r="C136" s="165" t="s">
        <v>48</v>
      </c>
      <c r="D136" s="165">
        <v>44477</v>
      </c>
      <c r="E136" s="165">
        <v>44477</v>
      </c>
      <c r="F136" s="165">
        <v>44474</v>
      </c>
      <c r="G136" s="165">
        <v>44478</v>
      </c>
      <c r="H136" s="73" t="s">
        <v>196</v>
      </c>
      <c r="I136" s="162">
        <v>44486</v>
      </c>
      <c r="J136" s="162">
        <f>I136+31</f>
        <v>44517</v>
      </c>
      <c r="K136" s="162">
        <f>J136+2</f>
        <v>44519</v>
      </c>
      <c r="L136" s="163">
        <f>J136+4</f>
        <v>44521</v>
      </c>
      <c r="M136" s="163">
        <f>J136+7</f>
        <v>44524</v>
      </c>
      <c r="N136" s="163">
        <f>K136+8</f>
        <v>44527</v>
      </c>
    </row>
    <row r="137" spans="1:15" s="164" customFormat="1" ht="63.75" customHeight="1">
      <c r="A137" s="165" t="s">
        <v>198</v>
      </c>
      <c r="B137" s="166"/>
      <c r="C137" s="165" t="s">
        <v>49</v>
      </c>
      <c r="D137" s="165">
        <v>44488</v>
      </c>
      <c r="E137" s="165">
        <v>44488</v>
      </c>
      <c r="F137" s="165">
        <v>44484</v>
      </c>
      <c r="G137" s="165">
        <v>44489</v>
      </c>
      <c r="H137" s="73" t="s">
        <v>199</v>
      </c>
      <c r="I137" s="162">
        <f>I136+7</f>
        <v>44493</v>
      </c>
      <c r="J137" s="162">
        <f>I137+31</f>
        <v>44524</v>
      </c>
      <c r="K137" s="162">
        <f>J137+2</f>
        <v>44526</v>
      </c>
      <c r="L137" s="163">
        <f>J137+4</f>
        <v>44528</v>
      </c>
      <c r="M137" s="163">
        <f>J137+7</f>
        <v>44531</v>
      </c>
      <c r="N137" s="163">
        <f>K137+8</f>
        <v>44534</v>
      </c>
    </row>
    <row r="138" spans="1:15" s="63" customFormat="1" ht="31.5" customHeight="1">
      <c r="A138" s="58" t="s">
        <v>200</v>
      </c>
      <c r="B138" s="58"/>
      <c r="C138" s="58" t="s">
        <v>51</v>
      </c>
      <c r="D138" s="58"/>
      <c r="E138" s="58"/>
      <c r="F138" s="58"/>
      <c r="G138" s="58">
        <v>44491</v>
      </c>
      <c r="H138" s="73" t="s">
        <v>201</v>
      </c>
      <c r="I138" s="162">
        <f t="shared" ref="I138:I139" si="24">I137+7</f>
        <v>44500</v>
      </c>
      <c r="J138" s="162">
        <f t="shared" ref="J138:J139" si="25">I138+31</f>
        <v>44531</v>
      </c>
      <c r="K138" s="162">
        <f t="shared" ref="K138:K139" si="26">J138+2</f>
        <v>44533</v>
      </c>
      <c r="L138" s="163">
        <f t="shared" ref="L138:L139" si="27">J138+4</f>
        <v>44535</v>
      </c>
      <c r="M138" s="163">
        <f t="shared" ref="M138:M139" si="28">J138+7</f>
        <v>44538</v>
      </c>
      <c r="N138" s="163">
        <f t="shared" ref="N138:N139" si="29">K138+8</f>
        <v>44541</v>
      </c>
    </row>
    <row r="139" spans="1:15" s="7" customFormat="1" ht="31.5" customHeight="1">
      <c r="A139" s="58" t="s">
        <v>202</v>
      </c>
      <c r="B139" s="58"/>
      <c r="C139" s="58" t="s">
        <v>53</v>
      </c>
      <c r="D139" s="58">
        <v>44499</v>
      </c>
      <c r="E139" s="58">
        <v>44499</v>
      </c>
      <c r="F139" s="58">
        <v>44498</v>
      </c>
      <c r="G139" s="58">
        <v>44501</v>
      </c>
      <c r="H139" s="73" t="s">
        <v>203</v>
      </c>
      <c r="I139" s="162">
        <f t="shared" si="24"/>
        <v>44507</v>
      </c>
      <c r="J139" s="162">
        <f t="shared" si="25"/>
        <v>44538</v>
      </c>
      <c r="K139" s="162">
        <f t="shared" si="26"/>
        <v>44540</v>
      </c>
      <c r="L139" s="163">
        <f t="shared" si="27"/>
        <v>44542</v>
      </c>
      <c r="M139" s="163">
        <f t="shared" si="28"/>
        <v>44545</v>
      </c>
      <c r="N139" s="163">
        <f t="shared" si="29"/>
        <v>44548</v>
      </c>
    </row>
    <row r="140" spans="1:15" s="7" customFormat="1" ht="18.75" customHeight="1">
      <c r="A140" s="167" t="s">
        <v>204</v>
      </c>
      <c r="B140" s="167"/>
      <c r="C140" s="167"/>
      <c r="D140" s="167"/>
      <c r="E140" s="167"/>
      <c r="F140" s="167"/>
      <c r="G140" s="167"/>
      <c r="H140" s="167"/>
      <c r="I140" s="167"/>
      <c r="J140" s="167"/>
      <c r="K140" s="167"/>
      <c r="L140" s="167"/>
      <c r="M140" s="167"/>
      <c r="N140" s="167"/>
    </row>
    <row r="141" spans="1:15" ht="21" customHeight="1">
      <c r="A141" s="168" t="s">
        <v>171</v>
      </c>
      <c r="B141" s="168"/>
      <c r="C141" s="168"/>
      <c r="D141" s="168"/>
      <c r="E141" s="168"/>
      <c r="F141" s="168"/>
      <c r="G141" s="168"/>
      <c r="H141" s="168"/>
      <c r="I141" s="168"/>
      <c r="J141" s="168"/>
      <c r="K141" s="168"/>
      <c r="L141" s="168"/>
      <c r="M141" s="168"/>
      <c r="N141" s="168"/>
    </row>
    <row r="142" spans="1:15" s="7" customFormat="1" ht="12.75" customHeight="1">
      <c r="A142" s="169"/>
      <c r="B142" s="169"/>
      <c r="C142" s="169"/>
      <c r="D142" s="169"/>
      <c r="E142" s="169"/>
      <c r="F142" s="169"/>
      <c r="G142" s="169"/>
      <c r="H142" s="169"/>
      <c r="I142" s="169"/>
      <c r="J142" s="63"/>
      <c r="K142" s="63"/>
    </row>
    <row r="143" spans="1:15" s="7" customFormat="1" ht="23.25" customHeight="1">
      <c r="A143" s="1" t="s">
        <v>205</v>
      </c>
      <c r="B143" s="170" t="s">
        <v>206</v>
      </c>
      <c r="C143" s="170"/>
      <c r="D143" s="170"/>
      <c r="E143" s="170"/>
      <c r="F143" s="170"/>
      <c r="G143" s="170"/>
      <c r="H143" s="170"/>
      <c r="I143" s="170"/>
      <c r="J143" s="63"/>
      <c r="K143" s="63"/>
      <c r="L143" s="4"/>
    </row>
    <row r="144" spans="1:15" s="7" customFormat="1" ht="23.25" customHeight="1">
      <c r="A144" s="1"/>
      <c r="B144" s="171" t="s">
        <v>159</v>
      </c>
      <c r="C144" s="171"/>
      <c r="D144" s="171"/>
      <c r="E144" s="171"/>
      <c r="F144" s="171"/>
      <c r="G144" s="171"/>
      <c r="H144" s="171"/>
      <c r="I144" s="171"/>
      <c r="J144" s="63"/>
      <c r="K144" s="63"/>
      <c r="L144" s="4"/>
    </row>
    <row r="145" spans="1:15" s="7" customFormat="1" ht="15" customHeight="1">
      <c r="A145" s="1"/>
      <c r="B145" s="171" t="s">
        <v>207</v>
      </c>
      <c r="C145" s="171"/>
      <c r="D145" s="171"/>
      <c r="E145" s="171"/>
      <c r="F145" s="171"/>
      <c r="G145" s="171"/>
      <c r="H145" s="171"/>
      <c r="I145" s="171"/>
      <c r="J145" s="63"/>
      <c r="K145" s="63"/>
      <c r="L145" s="4"/>
      <c r="M145" s="4"/>
      <c r="N145" s="4"/>
      <c r="O145" s="4"/>
    </row>
    <row r="146" spans="1:15" s="7" customFormat="1" ht="21" customHeight="1">
      <c r="A146" s="172" t="s">
        <v>4</v>
      </c>
      <c r="B146" s="172" t="s">
        <v>39</v>
      </c>
      <c r="C146" s="172" t="s">
        <v>6</v>
      </c>
      <c r="D146" s="125" t="s">
        <v>147</v>
      </c>
      <c r="E146" s="125" t="s">
        <v>8</v>
      </c>
      <c r="F146" s="173" t="s">
        <v>208</v>
      </c>
      <c r="G146" s="174" t="s">
        <v>10</v>
      </c>
      <c r="H146" s="175" t="s">
        <v>209</v>
      </c>
      <c r="I146" s="175"/>
      <c r="J146" s="176"/>
      <c r="K146" s="63"/>
      <c r="L146" s="4"/>
      <c r="M146" s="4"/>
      <c r="N146" s="4"/>
      <c r="O146" s="4"/>
    </row>
    <row r="147" spans="1:15" s="7" customFormat="1" ht="41.25" customHeight="1">
      <c r="A147" s="172"/>
      <c r="B147" s="172"/>
      <c r="C147" s="172"/>
      <c r="D147" s="125"/>
      <c r="E147" s="125"/>
      <c r="F147" s="173"/>
      <c r="G147" s="177" t="s">
        <v>13</v>
      </c>
      <c r="H147" s="174" t="s">
        <v>210</v>
      </c>
      <c r="I147" s="174" t="s">
        <v>211</v>
      </c>
      <c r="J147" s="176"/>
      <c r="K147" s="63"/>
      <c r="L147" s="4"/>
    </row>
    <row r="148" spans="1:15" s="7" customFormat="1" ht="18.75" customHeight="1">
      <c r="A148" s="178" t="s">
        <v>212</v>
      </c>
      <c r="B148" s="179">
        <v>9864552</v>
      </c>
      <c r="C148" s="180" t="s">
        <v>213</v>
      </c>
      <c r="D148" s="181">
        <f>G148-1</f>
        <v>44474</v>
      </c>
      <c r="E148" s="181">
        <f>G148-1</f>
        <v>44474</v>
      </c>
      <c r="F148" s="181">
        <f>G148-2</f>
        <v>44473</v>
      </c>
      <c r="G148" s="14">
        <v>44475</v>
      </c>
      <c r="H148" s="182">
        <f>G148+3</f>
        <v>44478</v>
      </c>
      <c r="I148" s="182">
        <f>G148+6</f>
        <v>44481</v>
      </c>
      <c r="J148" s="176"/>
      <c r="K148" s="176"/>
    </row>
    <row r="149" spans="1:15" s="7" customFormat="1" ht="18.75" customHeight="1">
      <c r="A149" s="178" t="s">
        <v>214</v>
      </c>
      <c r="B149" s="179">
        <v>9334519</v>
      </c>
      <c r="C149" s="180" t="s">
        <v>215</v>
      </c>
      <c r="D149" s="181">
        <f>G149-1</f>
        <v>44481</v>
      </c>
      <c r="E149" s="181">
        <f>G149-1</f>
        <v>44481</v>
      </c>
      <c r="F149" s="181">
        <f>G149-2</f>
        <v>44480</v>
      </c>
      <c r="G149" s="14">
        <f>G148+7</f>
        <v>44482</v>
      </c>
      <c r="H149" s="182">
        <f>G149+3</f>
        <v>44485</v>
      </c>
      <c r="I149" s="183">
        <f>G149+6</f>
        <v>44488</v>
      </c>
      <c r="J149" s="176"/>
      <c r="K149" s="176"/>
    </row>
    <row r="150" spans="1:15" s="7" customFormat="1" ht="18.75" customHeight="1">
      <c r="A150" s="178" t="s">
        <v>216</v>
      </c>
      <c r="B150" s="179">
        <v>9377145</v>
      </c>
      <c r="C150" s="180" t="s">
        <v>217</v>
      </c>
      <c r="D150" s="181">
        <f>G150-1</f>
        <v>44488</v>
      </c>
      <c r="E150" s="181">
        <f>G150-1</f>
        <v>44488</v>
      </c>
      <c r="F150" s="181">
        <f>G150-2</f>
        <v>44487</v>
      </c>
      <c r="G150" s="14">
        <f>G149+7</f>
        <v>44489</v>
      </c>
      <c r="H150" s="184">
        <f>G150+3</f>
        <v>44492</v>
      </c>
      <c r="I150" s="185">
        <f>G150+6</f>
        <v>44495</v>
      </c>
      <c r="J150" s="186"/>
      <c r="K150" s="187"/>
      <c r="L150" s="188"/>
    </row>
    <row r="151" spans="1:15" s="7" customFormat="1" ht="18.75" customHeight="1">
      <c r="A151" s="178" t="s">
        <v>218</v>
      </c>
      <c r="B151" s="179">
        <v>9864552</v>
      </c>
      <c r="C151" s="180" t="s">
        <v>219</v>
      </c>
      <c r="D151" s="181">
        <f>G151-1</f>
        <v>44495</v>
      </c>
      <c r="E151" s="181">
        <f>G151-1</f>
        <v>44495</v>
      </c>
      <c r="F151" s="181">
        <f>G151-2</f>
        <v>44494</v>
      </c>
      <c r="G151" s="14">
        <f>G150+7</f>
        <v>44496</v>
      </c>
      <c r="H151" s="182">
        <f>G151+3</f>
        <v>44499</v>
      </c>
      <c r="I151" s="189">
        <f>G151+6</f>
        <v>44502</v>
      </c>
      <c r="J151" s="176"/>
      <c r="K151" s="176"/>
    </row>
    <row r="152" spans="1:15" s="7" customFormat="1" ht="22.5" customHeight="1">
      <c r="A152" s="178" t="s">
        <v>220</v>
      </c>
      <c r="B152" s="179">
        <v>9334519</v>
      </c>
      <c r="C152" s="180" t="s">
        <v>221</v>
      </c>
      <c r="D152" s="190">
        <f>G152-1</f>
        <v>44502</v>
      </c>
      <c r="E152" s="181">
        <f>G152-1</f>
        <v>44502</v>
      </c>
      <c r="F152" s="181">
        <f>G152-2</f>
        <v>44501</v>
      </c>
      <c r="G152" s="14">
        <f>G151+7</f>
        <v>44503</v>
      </c>
      <c r="H152" s="182">
        <f>G152+3</f>
        <v>44506</v>
      </c>
      <c r="I152" s="182">
        <f>G152+6</f>
        <v>44509</v>
      </c>
      <c r="J152" s="176"/>
      <c r="K152" s="176"/>
    </row>
    <row r="153" spans="1:15" s="7" customFormat="1" ht="19.5" customHeight="1">
      <c r="A153" s="191" t="s">
        <v>222</v>
      </c>
      <c r="B153" s="191"/>
      <c r="C153" s="191"/>
      <c r="D153" s="191"/>
      <c r="E153" s="191"/>
      <c r="F153" s="191"/>
      <c r="G153" s="191"/>
      <c r="H153" s="191"/>
      <c r="I153" s="191"/>
      <c r="J153" s="176"/>
      <c r="K153" s="176"/>
    </row>
    <row r="154" spans="1:15" s="7" customFormat="1" ht="18.75" customHeight="1">
      <c r="A154" s="191" t="s">
        <v>223</v>
      </c>
      <c r="B154" s="191"/>
      <c r="C154" s="191"/>
      <c r="D154" s="191"/>
      <c r="E154" s="191"/>
      <c r="F154" s="191"/>
      <c r="G154" s="191"/>
      <c r="H154" s="191"/>
      <c r="I154" s="191"/>
      <c r="J154" s="176"/>
      <c r="K154" s="176"/>
    </row>
    <row r="155" spans="1:15" s="7" customFormat="1" ht="18.75" customHeight="1">
      <c r="A155" s="191" t="s">
        <v>224</v>
      </c>
      <c r="B155" s="191"/>
      <c r="C155" s="191"/>
      <c r="D155" s="191"/>
      <c r="E155" s="191"/>
      <c r="F155" s="191"/>
      <c r="G155" s="191"/>
      <c r="H155" s="191"/>
      <c r="I155" s="191"/>
      <c r="J155" s="176"/>
      <c r="K155" s="176"/>
    </row>
    <row r="156" spans="1:15" s="7" customFormat="1" ht="23.25" customHeight="1">
      <c r="A156" s="192" t="s">
        <v>171</v>
      </c>
      <c r="B156" s="192"/>
      <c r="C156" s="192"/>
      <c r="D156" s="192"/>
      <c r="E156" s="192"/>
      <c r="F156" s="192"/>
      <c r="G156" s="192"/>
      <c r="H156" s="192"/>
      <c r="I156" s="192"/>
      <c r="J156"/>
      <c r="K156"/>
    </row>
    <row r="157" spans="1:15" s="7" customFormat="1" ht="10.5" customHeight="1">
      <c r="A157" s="157"/>
      <c r="B157" s="157"/>
      <c r="C157" s="157"/>
      <c r="D157" s="157"/>
      <c r="E157" s="157"/>
      <c r="F157" s="157"/>
      <c r="G157" s="157"/>
      <c r="H157" s="157"/>
      <c r="I157" s="157"/>
      <c r="J157"/>
      <c r="K157"/>
    </row>
    <row r="158" spans="1:15" s="7" customFormat="1" ht="22.5" customHeight="1">
      <c r="A158" s="1" t="s">
        <v>225</v>
      </c>
      <c r="B158" s="148" t="s">
        <v>226</v>
      </c>
      <c r="C158" s="148"/>
      <c r="D158" s="148"/>
      <c r="E158" s="148"/>
      <c r="F158" s="148"/>
      <c r="G158" s="148"/>
      <c r="H158" s="148"/>
      <c r="I158" s="148"/>
      <c r="J158" s="148"/>
      <c r="K158" s="63"/>
      <c r="L158" s="4"/>
    </row>
    <row r="159" spans="1:15" s="7" customFormat="1" ht="23.25" customHeight="1">
      <c r="A159" s="1"/>
      <c r="B159" s="123" t="s">
        <v>227</v>
      </c>
      <c r="C159" s="123"/>
      <c r="D159" s="123"/>
      <c r="E159" s="123"/>
      <c r="F159" s="123"/>
      <c r="G159" s="123"/>
      <c r="H159" s="123"/>
      <c r="I159" s="123"/>
      <c r="J159" s="123"/>
      <c r="K159"/>
      <c r="L159"/>
      <c r="M159"/>
    </row>
    <row r="160" spans="1:15" s="7" customFormat="1" ht="15" customHeight="1">
      <c r="A160" s="1"/>
      <c r="B160" s="123" t="s">
        <v>228</v>
      </c>
      <c r="C160" s="123"/>
      <c r="D160" s="123"/>
      <c r="E160" s="123"/>
      <c r="F160" s="123"/>
      <c r="G160" s="123"/>
      <c r="H160" s="123"/>
      <c r="I160" s="123"/>
      <c r="J160" s="123"/>
      <c r="K160"/>
      <c r="L160"/>
      <c r="M160"/>
      <c r="N160" s="4"/>
      <c r="O160" s="4"/>
    </row>
    <row r="161" spans="1:15" s="7" customFormat="1" ht="49.15" customHeight="1">
      <c r="A161" s="172" t="s">
        <v>4</v>
      </c>
      <c r="B161" s="172" t="s">
        <v>39</v>
      </c>
      <c r="C161" s="172" t="s">
        <v>6</v>
      </c>
      <c r="D161" s="125" t="s">
        <v>147</v>
      </c>
      <c r="E161" s="125" t="s">
        <v>8</v>
      </c>
      <c r="F161" s="173" t="s">
        <v>229</v>
      </c>
      <c r="G161" s="174" t="s">
        <v>10</v>
      </c>
      <c r="H161" s="193" t="s">
        <v>209</v>
      </c>
      <c r="I161" s="193"/>
      <c r="J161" s="193"/>
      <c r="K161"/>
      <c r="L161"/>
      <c r="M161"/>
      <c r="N161" s="4"/>
      <c r="O161" s="4"/>
    </row>
    <row r="162" spans="1:15" s="7" customFormat="1" ht="27" customHeight="1">
      <c r="A162" s="172"/>
      <c r="B162" s="172"/>
      <c r="C162" s="172"/>
      <c r="D162" s="125"/>
      <c r="E162" s="125"/>
      <c r="F162" s="173"/>
      <c r="G162" s="177" t="s">
        <v>13</v>
      </c>
      <c r="H162" s="174" t="s">
        <v>230</v>
      </c>
      <c r="I162" s="174" t="s">
        <v>231</v>
      </c>
      <c r="J162" s="174" t="s">
        <v>232</v>
      </c>
      <c r="K162"/>
      <c r="L162"/>
      <c r="M162"/>
    </row>
    <row r="163" spans="1:15" s="7" customFormat="1" ht="22.15" customHeight="1">
      <c r="A163" s="178" t="s">
        <v>233</v>
      </c>
      <c r="B163" s="179">
        <v>9833371</v>
      </c>
      <c r="C163" s="180" t="s">
        <v>234</v>
      </c>
      <c r="D163" s="181">
        <f t="shared" ref="D163:D170" si="30">G163-2</f>
        <v>44442</v>
      </c>
      <c r="E163" s="181">
        <f t="shared" ref="E163:E170" si="31">G163-1</f>
        <v>44443</v>
      </c>
      <c r="F163" s="181">
        <f t="shared" ref="F163:F170" si="32">D163</f>
        <v>44442</v>
      </c>
      <c r="G163" s="14">
        <v>44444</v>
      </c>
      <c r="H163" s="194">
        <f t="shared" ref="H163:H170" si="33">G163+5</f>
        <v>44449</v>
      </c>
      <c r="I163" s="194">
        <f t="shared" ref="I163:I170" si="34">G163+6</f>
        <v>44450</v>
      </c>
      <c r="J163" s="182">
        <f t="shared" ref="J163:J170" si="35">G163+10</f>
        <v>44454</v>
      </c>
      <c r="K163"/>
      <c r="L163"/>
      <c r="M163"/>
    </row>
    <row r="164" spans="1:15" s="7" customFormat="1" ht="18.75" customHeight="1">
      <c r="A164" s="178" t="s">
        <v>235</v>
      </c>
      <c r="B164" s="179">
        <v>9866005</v>
      </c>
      <c r="C164" s="180" t="s">
        <v>236</v>
      </c>
      <c r="D164" s="181">
        <f t="shared" si="30"/>
        <v>44449</v>
      </c>
      <c r="E164" s="181">
        <f t="shared" si="31"/>
        <v>44450</v>
      </c>
      <c r="F164" s="181">
        <f t="shared" si="32"/>
        <v>44449</v>
      </c>
      <c r="G164" s="14">
        <f t="shared" ref="G164:G170" si="36">G163+7</f>
        <v>44451</v>
      </c>
      <c r="H164" s="194">
        <f t="shared" si="33"/>
        <v>44456</v>
      </c>
      <c r="I164" s="194">
        <f t="shared" si="34"/>
        <v>44457</v>
      </c>
      <c r="J164" s="182">
        <f t="shared" si="35"/>
        <v>44461</v>
      </c>
      <c r="K164"/>
      <c r="L164"/>
      <c r="M164"/>
    </row>
    <row r="165" spans="1:15" s="7" customFormat="1" ht="18.75" customHeight="1">
      <c r="A165" s="195" t="s">
        <v>237</v>
      </c>
      <c r="B165" s="196">
        <v>9766047</v>
      </c>
      <c r="C165" s="197" t="s">
        <v>238</v>
      </c>
      <c r="D165" s="17">
        <f t="shared" si="30"/>
        <v>44456</v>
      </c>
      <c r="E165" s="17">
        <f t="shared" si="31"/>
        <v>44457</v>
      </c>
      <c r="F165" s="17">
        <f t="shared" si="32"/>
        <v>44456</v>
      </c>
      <c r="G165" s="14">
        <f t="shared" si="36"/>
        <v>44458</v>
      </c>
      <c r="H165" s="194">
        <f t="shared" si="33"/>
        <v>44463</v>
      </c>
      <c r="I165" s="194">
        <f t="shared" si="34"/>
        <v>44464</v>
      </c>
      <c r="J165" s="182">
        <f t="shared" si="35"/>
        <v>44468</v>
      </c>
      <c r="K165"/>
      <c r="L165"/>
      <c r="M165"/>
    </row>
    <row r="166" spans="1:15" s="7" customFormat="1" ht="18.75" customHeight="1">
      <c r="A166" s="178" t="s">
        <v>239</v>
      </c>
      <c r="B166" s="179">
        <v>9833371</v>
      </c>
      <c r="C166" s="180" t="s">
        <v>240</v>
      </c>
      <c r="D166" s="17">
        <f t="shared" si="30"/>
        <v>44463</v>
      </c>
      <c r="E166" s="17">
        <f t="shared" si="31"/>
        <v>44464</v>
      </c>
      <c r="F166" s="17">
        <f t="shared" si="32"/>
        <v>44463</v>
      </c>
      <c r="G166" s="14">
        <f t="shared" si="36"/>
        <v>44465</v>
      </c>
      <c r="H166" s="194">
        <f t="shared" si="33"/>
        <v>44470</v>
      </c>
      <c r="I166" s="194">
        <f t="shared" si="34"/>
        <v>44471</v>
      </c>
      <c r="J166" s="182">
        <f t="shared" si="35"/>
        <v>44475</v>
      </c>
      <c r="K166"/>
      <c r="L166"/>
      <c r="M166"/>
    </row>
    <row r="167" spans="1:15" s="7" customFormat="1" ht="19.5" customHeight="1">
      <c r="A167" s="178" t="s">
        <v>241</v>
      </c>
      <c r="B167" s="179">
        <v>9866005</v>
      </c>
      <c r="C167" s="180" t="s">
        <v>242</v>
      </c>
      <c r="D167" s="181">
        <f t="shared" si="30"/>
        <v>44470</v>
      </c>
      <c r="E167" s="181">
        <f t="shared" si="31"/>
        <v>44471</v>
      </c>
      <c r="F167" s="181">
        <f t="shared" si="32"/>
        <v>44470</v>
      </c>
      <c r="G167" s="14">
        <f t="shared" si="36"/>
        <v>44472</v>
      </c>
      <c r="H167" s="194">
        <f t="shared" si="33"/>
        <v>44477</v>
      </c>
      <c r="I167" s="194">
        <f t="shared" si="34"/>
        <v>44478</v>
      </c>
      <c r="J167" s="182">
        <f t="shared" si="35"/>
        <v>44482</v>
      </c>
      <c r="K167"/>
      <c r="L167"/>
      <c r="M167"/>
    </row>
    <row r="168" spans="1:15" s="7" customFormat="1" ht="19.5" customHeight="1">
      <c r="A168" s="195" t="s">
        <v>243</v>
      </c>
      <c r="B168" s="196">
        <v>9766047</v>
      </c>
      <c r="C168" s="197" t="s">
        <v>244</v>
      </c>
      <c r="D168" s="181">
        <f t="shared" si="30"/>
        <v>44477</v>
      </c>
      <c r="E168" s="181">
        <f t="shared" si="31"/>
        <v>44478</v>
      </c>
      <c r="F168" s="181">
        <f t="shared" si="32"/>
        <v>44477</v>
      </c>
      <c r="G168" s="14">
        <f t="shared" si="36"/>
        <v>44479</v>
      </c>
      <c r="H168" s="194">
        <f t="shared" si="33"/>
        <v>44484</v>
      </c>
      <c r="I168" s="194">
        <f t="shared" si="34"/>
        <v>44485</v>
      </c>
      <c r="J168" s="182">
        <f t="shared" si="35"/>
        <v>44489</v>
      </c>
      <c r="K168"/>
      <c r="L168"/>
      <c r="M168"/>
    </row>
    <row r="169" spans="1:15" s="7" customFormat="1" ht="19.5" customHeight="1">
      <c r="A169" s="178" t="s">
        <v>245</v>
      </c>
      <c r="B169" s="179">
        <v>9833371</v>
      </c>
      <c r="C169" s="180" t="s">
        <v>246</v>
      </c>
      <c r="D169" s="181">
        <f t="shared" si="30"/>
        <v>44484</v>
      </c>
      <c r="E169" s="181">
        <f t="shared" si="31"/>
        <v>44485</v>
      </c>
      <c r="F169" s="181">
        <f t="shared" si="32"/>
        <v>44484</v>
      </c>
      <c r="G169" s="14">
        <f t="shared" si="36"/>
        <v>44486</v>
      </c>
      <c r="H169" s="194">
        <f t="shared" si="33"/>
        <v>44491</v>
      </c>
      <c r="I169" s="194">
        <f t="shared" si="34"/>
        <v>44492</v>
      </c>
      <c r="J169" s="182">
        <f t="shared" si="35"/>
        <v>44496</v>
      </c>
      <c r="K169"/>
      <c r="L169"/>
      <c r="M169"/>
    </row>
    <row r="170" spans="1:15" s="7" customFormat="1" ht="19.5" customHeight="1">
      <c r="A170" s="178" t="s">
        <v>247</v>
      </c>
      <c r="B170" s="179">
        <v>9866005</v>
      </c>
      <c r="C170" s="180" t="s">
        <v>248</v>
      </c>
      <c r="D170" s="181">
        <f t="shared" si="30"/>
        <v>44491</v>
      </c>
      <c r="E170" s="181">
        <f t="shared" si="31"/>
        <v>44492</v>
      </c>
      <c r="F170" s="181">
        <f t="shared" si="32"/>
        <v>44491</v>
      </c>
      <c r="G170" s="14">
        <f t="shared" si="36"/>
        <v>44493</v>
      </c>
      <c r="H170" s="194">
        <f t="shared" si="33"/>
        <v>44498</v>
      </c>
      <c r="I170" s="194">
        <f t="shared" si="34"/>
        <v>44499</v>
      </c>
      <c r="J170" s="182">
        <f t="shared" si="35"/>
        <v>44503</v>
      </c>
      <c r="K170"/>
      <c r="L170"/>
      <c r="M170"/>
    </row>
    <row r="171" spans="1:15" s="26" customFormat="1" ht="18.75" customHeight="1">
      <c r="A171" s="198" t="s">
        <v>249</v>
      </c>
      <c r="B171" s="199"/>
      <c r="C171" s="199"/>
      <c r="D171" s="199"/>
      <c r="E171" s="199"/>
      <c r="F171" s="199"/>
      <c r="G171" s="199"/>
      <c r="H171" s="199"/>
      <c r="I171" s="199"/>
      <c r="J171" s="200"/>
      <c r="K171"/>
      <c r="L171"/>
      <c r="M171"/>
      <c r="N171" s="201"/>
      <c r="O171" s="201"/>
    </row>
    <row r="172" spans="1:15" s="26" customFormat="1" ht="18.75" customHeight="1">
      <c r="A172" s="198" t="s">
        <v>223</v>
      </c>
      <c r="B172" s="199"/>
      <c r="C172" s="199"/>
      <c r="D172" s="199"/>
      <c r="E172" s="199"/>
      <c r="F172" s="199"/>
      <c r="G172" s="199"/>
      <c r="H172" s="199"/>
      <c r="I172" s="199"/>
      <c r="J172" s="200"/>
      <c r="K172"/>
      <c r="L172"/>
      <c r="M172"/>
    </row>
    <row r="173" spans="1:15" s="7" customFormat="1" ht="18.75" customHeight="1">
      <c r="A173" s="198" t="s">
        <v>224</v>
      </c>
      <c r="B173" s="199"/>
      <c r="C173" s="199"/>
      <c r="D173" s="199"/>
      <c r="E173" s="199"/>
      <c r="F173" s="199"/>
      <c r="G173" s="199"/>
      <c r="H173" s="199"/>
      <c r="I173" s="199"/>
      <c r="J173" s="200"/>
      <c r="K173"/>
      <c r="L173"/>
      <c r="M173"/>
    </row>
    <row r="174" spans="1:15" s="7" customFormat="1" ht="18.75" customHeight="1">
      <c r="A174" s="202" t="s">
        <v>171</v>
      </c>
      <c r="B174" s="203"/>
      <c r="C174" s="203"/>
      <c r="D174" s="203"/>
      <c r="E174" s="203"/>
      <c r="F174" s="203"/>
      <c r="G174" s="203"/>
      <c r="H174" s="203"/>
      <c r="I174" s="203"/>
      <c r="J174" s="204"/>
      <c r="K174"/>
      <c r="L174"/>
      <c r="M174"/>
    </row>
    <row r="175" spans="1:15" s="7" customFormat="1" ht="15" customHeight="1">
      <c r="A175" s="176"/>
      <c r="I175" s="176"/>
      <c r="J175" s="176"/>
      <c r="K175"/>
      <c r="L175"/>
      <c r="M175"/>
    </row>
    <row r="176" spans="1:15" s="7" customFormat="1" ht="15" customHeight="1">
      <c r="A176" s="1" t="s">
        <v>250</v>
      </c>
      <c r="B176" s="148" t="s">
        <v>251</v>
      </c>
      <c r="C176" s="205"/>
      <c r="D176" s="205"/>
      <c r="E176" s="205"/>
      <c r="F176" s="205"/>
      <c r="G176" s="205"/>
      <c r="H176" s="205"/>
      <c r="I176" s="205"/>
      <c r="J176" s="206"/>
      <c r="K176"/>
      <c r="L176"/>
      <c r="M176"/>
    </row>
    <row r="177" spans="1:13" s="7" customFormat="1" ht="23.25" customHeight="1">
      <c r="A177" s="1"/>
      <c r="B177" s="123" t="s">
        <v>252</v>
      </c>
      <c r="C177" s="207"/>
      <c r="D177" s="207"/>
      <c r="E177" s="207"/>
      <c r="F177" s="207"/>
      <c r="G177" s="207"/>
      <c r="H177" s="207"/>
      <c r="I177" s="207"/>
      <c r="J177" s="208"/>
      <c r="K177"/>
      <c r="L177"/>
      <c r="M177"/>
    </row>
    <row r="178" spans="1:13" s="7" customFormat="1" ht="18.75" customHeight="1">
      <c r="A178" s="1"/>
      <c r="B178" s="123" t="s">
        <v>160</v>
      </c>
      <c r="C178" s="207"/>
      <c r="D178" s="207"/>
      <c r="E178" s="207"/>
      <c r="F178" s="207"/>
      <c r="G178" s="207"/>
      <c r="H178" s="207"/>
      <c r="I178" s="207"/>
      <c r="J178" s="208"/>
      <c r="K178"/>
      <c r="L178"/>
    </row>
    <row r="179" spans="1:13" s="7" customFormat="1" ht="18.75" customHeight="1">
      <c r="A179" s="172" t="s">
        <v>4</v>
      </c>
      <c r="B179" s="172" t="s">
        <v>39</v>
      </c>
      <c r="C179" s="172" t="s">
        <v>6</v>
      </c>
      <c r="D179" s="125" t="s">
        <v>147</v>
      </c>
      <c r="E179" s="125" t="s">
        <v>8</v>
      </c>
      <c r="F179" s="173" t="s">
        <v>253</v>
      </c>
      <c r="G179" s="174" t="s">
        <v>10</v>
      </c>
      <c r="H179" s="209" t="s">
        <v>41</v>
      </c>
      <c r="I179" s="174" t="s">
        <v>12</v>
      </c>
      <c r="J179" s="174" t="s">
        <v>11</v>
      </c>
      <c r="K179"/>
      <c r="L179"/>
    </row>
    <row r="180" spans="1:13" s="7" customFormat="1" ht="30.75" customHeight="1">
      <c r="A180" s="172"/>
      <c r="B180" s="172"/>
      <c r="C180" s="172"/>
      <c r="D180" s="125"/>
      <c r="E180" s="125"/>
      <c r="F180" s="173"/>
      <c r="G180" s="177" t="s">
        <v>13</v>
      </c>
      <c r="H180" s="209"/>
      <c r="I180" s="174" t="s">
        <v>254</v>
      </c>
      <c r="J180" s="174" t="s">
        <v>255</v>
      </c>
      <c r="K180"/>
      <c r="L180"/>
    </row>
    <row r="181" spans="1:13" s="7" customFormat="1" ht="25.5" customHeight="1">
      <c r="A181" s="210" t="s">
        <v>195</v>
      </c>
      <c r="B181" s="211"/>
      <c r="C181" s="212" t="s">
        <v>46</v>
      </c>
      <c r="D181" s="83">
        <v>44474</v>
      </c>
      <c r="E181" s="83">
        <v>44474</v>
      </c>
      <c r="F181" s="83">
        <v>44469</v>
      </c>
      <c r="G181" s="55">
        <v>44476</v>
      </c>
      <c r="H181" s="55" t="s">
        <v>256</v>
      </c>
      <c r="I181" s="213">
        <v>44491</v>
      </c>
      <c r="J181" s="213">
        <f>I181+3</f>
        <v>44494</v>
      </c>
      <c r="K181"/>
      <c r="L181"/>
    </row>
    <row r="182" spans="1:13" s="7" customFormat="1" ht="25.5" customHeight="1">
      <c r="A182" s="210" t="s">
        <v>197</v>
      </c>
      <c r="B182" s="214"/>
      <c r="C182" s="215" t="s">
        <v>48</v>
      </c>
      <c r="D182" s="83">
        <v>44477</v>
      </c>
      <c r="E182" s="83">
        <v>44477</v>
      </c>
      <c r="F182" s="83">
        <v>44474</v>
      </c>
      <c r="G182" s="55">
        <v>44478</v>
      </c>
      <c r="H182" s="55" t="s">
        <v>256</v>
      </c>
      <c r="I182" s="213">
        <v>44491</v>
      </c>
      <c r="J182" s="213">
        <f>I182+3</f>
        <v>44494</v>
      </c>
      <c r="K182"/>
      <c r="L182"/>
    </row>
    <row r="183" spans="1:13" s="25" customFormat="1" ht="31.5" customHeight="1">
      <c r="A183" s="210" t="s">
        <v>198</v>
      </c>
      <c r="B183" s="211"/>
      <c r="C183" s="212" t="s">
        <v>49</v>
      </c>
      <c r="D183" s="181">
        <v>44488</v>
      </c>
      <c r="E183" s="181">
        <v>44488</v>
      </c>
      <c r="F183" s="182">
        <v>44484</v>
      </c>
      <c r="G183" s="182">
        <v>44489</v>
      </c>
      <c r="H183" s="73" t="s">
        <v>257</v>
      </c>
      <c r="I183" s="216">
        <v>44499</v>
      </c>
      <c r="J183" s="213">
        <f>I183+3</f>
        <v>44502</v>
      </c>
      <c r="K183" s="217"/>
    </row>
    <row r="184" spans="1:13" s="7" customFormat="1" ht="25.5" customHeight="1">
      <c r="A184" s="218" t="s">
        <v>200</v>
      </c>
      <c r="B184" s="211"/>
      <c r="C184" s="212" t="s">
        <v>51</v>
      </c>
      <c r="D184" s="83"/>
      <c r="E184" s="83"/>
      <c r="F184" s="83"/>
      <c r="G184" s="55">
        <v>44491</v>
      </c>
      <c r="H184" s="73" t="s">
        <v>257</v>
      </c>
      <c r="I184" s="213">
        <v>44499</v>
      </c>
      <c r="J184" s="213">
        <f>I184+3</f>
        <v>44502</v>
      </c>
      <c r="K184" s="176"/>
    </row>
    <row r="185" spans="1:13" s="7" customFormat="1" ht="25.5" customHeight="1">
      <c r="A185" s="210" t="s">
        <v>202</v>
      </c>
      <c r="B185" s="211"/>
      <c r="C185" s="212" t="s">
        <v>53</v>
      </c>
      <c r="D185" s="83">
        <v>44499</v>
      </c>
      <c r="E185" s="83">
        <v>44499</v>
      </c>
      <c r="F185" s="83">
        <v>44498</v>
      </c>
      <c r="G185" s="55">
        <v>44501</v>
      </c>
      <c r="H185" s="55" t="s">
        <v>258</v>
      </c>
      <c r="I185" s="213">
        <v>44507</v>
      </c>
      <c r="J185" s="213">
        <f>I185+3</f>
        <v>44510</v>
      </c>
      <c r="K185"/>
      <c r="L185"/>
      <c r="M185"/>
    </row>
    <row r="186" spans="1:13" s="7" customFormat="1" ht="18.75" customHeight="1">
      <c r="A186" s="219" t="s">
        <v>259</v>
      </c>
      <c r="B186" s="219"/>
      <c r="C186" s="219"/>
      <c r="D186" s="219"/>
      <c r="E186" s="219"/>
      <c r="F186" s="219"/>
      <c r="G186" s="219"/>
      <c r="H186" s="219"/>
      <c r="I186" s="213"/>
      <c r="J186" s="220"/>
      <c r="K186"/>
      <c r="L186"/>
      <c r="M186"/>
    </row>
    <row r="187" spans="1:13" s="7" customFormat="1" ht="18.75" customHeight="1">
      <c r="A187" s="221" t="s">
        <v>260</v>
      </c>
      <c r="B187" s="222"/>
      <c r="C187" s="222"/>
      <c r="D187" s="222"/>
      <c r="E187" s="222"/>
      <c r="F187" s="222"/>
      <c r="G187" s="222"/>
      <c r="H187" s="222"/>
      <c r="I187" s="222"/>
      <c r="J187" s="223"/>
      <c r="K187"/>
      <c r="L187"/>
      <c r="M187"/>
    </row>
    <row r="188" spans="1:13" s="7" customFormat="1" ht="18.75" customHeight="1">
      <c r="A188" s="224" t="s">
        <v>261</v>
      </c>
      <c r="B188" s="224"/>
      <c r="C188" s="224"/>
      <c r="D188" s="224"/>
      <c r="E188" s="224"/>
      <c r="F188" s="224"/>
      <c r="G188" s="224"/>
      <c r="H188" s="224"/>
      <c r="I188" s="224"/>
      <c r="J188" s="213"/>
      <c r="K188"/>
      <c r="L188"/>
      <c r="M188"/>
    </row>
    <row r="189" spans="1:13" s="7" customFormat="1" ht="18.75" customHeight="1">
      <c r="A189" s="225" t="s">
        <v>262</v>
      </c>
      <c r="B189" s="225"/>
      <c r="C189" s="225"/>
      <c r="D189" s="225"/>
      <c r="E189" s="225"/>
      <c r="F189" s="225"/>
      <c r="G189" s="225"/>
      <c r="H189" s="225"/>
      <c r="I189" s="225"/>
      <c r="J189" s="213"/>
      <c r="K189"/>
      <c r="L189"/>
      <c r="M189"/>
    </row>
    <row r="190" spans="1:13" s="7" customFormat="1" ht="18.75" customHeight="1">
      <c r="A190" s="226" t="s">
        <v>263</v>
      </c>
      <c r="B190" s="227"/>
      <c r="C190" s="227"/>
      <c r="D190" s="227"/>
      <c r="E190" s="227"/>
      <c r="F190" s="227"/>
      <c r="G190" s="227"/>
      <c r="H190" s="227"/>
      <c r="I190" s="227"/>
      <c r="J190" s="228"/>
      <c r="K190"/>
      <c r="L190"/>
      <c r="M190"/>
    </row>
    <row r="191" spans="1:13" s="7" customFormat="1" ht="18.75" customHeight="1">
      <c r="A191" s="155" t="s">
        <v>264</v>
      </c>
      <c r="B191" s="229"/>
      <c r="C191" s="229"/>
      <c r="D191" s="229"/>
      <c r="E191" s="229"/>
      <c r="F191" s="229"/>
      <c r="G191" s="229"/>
      <c r="H191" s="229"/>
      <c r="I191" s="229"/>
      <c r="J191" s="230"/>
      <c r="K191"/>
      <c r="L191"/>
      <c r="M191"/>
    </row>
    <row r="192" spans="1:13" s="7" customFormat="1" ht="18.75" customHeight="1">
      <c r="A192" s="231" t="s">
        <v>171</v>
      </c>
      <c r="B192" s="232"/>
      <c r="C192" s="232"/>
      <c r="D192" s="232"/>
      <c r="E192" s="232"/>
      <c r="F192" s="232"/>
      <c r="G192" s="232"/>
      <c r="H192" s="232"/>
      <c r="I192" s="232"/>
      <c r="J192" s="233"/>
      <c r="K192"/>
      <c r="L192"/>
      <c r="M192"/>
    </row>
    <row r="193" spans="1:15" s="7" customFormat="1" ht="18.75" customHeight="1">
      <c r="A193" s="234"/>
      <c r="B193" s="234"/>
      <c r="C193" s="234"/>
      <c r="D193" s="234"/>
      <c r="E193" s="234"/>
      <c r="F193" s="234"/>
      <c r="G193" s="234"/>
      <c r="H193" s="234"/>
      <c r="I193" s="234"/>
      <c r="J193" s="234"/>
      <c r="K193"/>
      <c r="L193"/>
      <c r="M193"/>
    </row>
    <row r="194" spans="1:15" s="7" customFormat="1" ht="18.75" customHeight="1">
      <c r="A194" s="235" t="s">
        <v>265</v>
      </c>
      <c r="B194" s="148" t="s">
        <v>266</v>
      </c>
      <c r="C194" s="205"/>
      <c r="D194" s="205"/>
      <c r="E194" s="205"/>
      <c r="F194" s="205"/>
      <c r="G194" s="205"/>
      <c r="H194" s="205"/>
      <c r="I194" s="205"/>
      <c r="J194" s="205"/>
      <c r="K194"/>
      <c r="L194"/>
      <c r="M194"/>
    </row>
    <row r="195" spans="1:15">
      <c r="A195" s="235"/>
      <c r="B195" s="123" t="s">
        <v>227</v>
      </c>
      <c r="C195" s="207"/>
      <c r="D195" s="207"/>
      <c r="E195" s="207"/>
      <c r="F195" s="207"/>
      <c r="G195" s="207"/>
      <c r="H195" s="207"/>
      <c r="I195" s="207"/>
      <c r="J195" s="207"/>
      <c r="K195"/>
      <c r="L195"/>
      <c r="M195"/>
      <c r="N195" s="7"/>
      <c r="O195" s="7"/>
    </row>
    <row r="196" spans="1:15" ht="30" customHeight="1">
      <c r="A196" s="235"/>
      <c r="B196" s="123" t="s">
        <v>267</v>
      </c>
      <c r="C196" s="207"/>
      <c r="D196" s="207"/>
      <c r="E196" s="207"/>
      <c r="F196" s="207"/>
      <c r="G196" s="207"/>
      <c r="H196" s="207"/>
      <c r="I196" s="207"/>
      <c r="J196" s="207"/>
      <c r="K196"/>
      <c r="L196"/>
      <c r="M196"/>
    </row>
    <row r="197" spans="1:15">
      <c r="A197" s="236" t="s">
        <v>4</v>
      </c>
      <c r="B197" s="236" t="s">
        <v>39</v>
      </c>
      <c r="C197" s="236" t="s">
        <v>6</v>
      </c>
      <c r="D197" s="237" t="s">
        <v>147</v>
      </c>
      <c r="E197" s="237" t="s">
        <v>8</v>
      </c>
      <c r="F197" s="238" t="s">
        <v>268</v>
      </c>
      <c r="G197" s="174" t="s">
        <v>12</v>
      </c>
      <c r="H197" s="193" t="s">
        <v>209</v>
      </c>
      <c r="I197" s="239"/>
      <c r="J197" s="239"/>
      <c r="K197"/>
      <c r="L197"/>
      <c r="M197"/>
    </row>
    <row r="198" spans="1:15" ht="30">
      <c r="A198" s="236"/>
      <c r="B198" s="236"/>
      <c r="C198" s="236"/>
      <c r="D198" s="237"/>
      <c r="E198" s="237"/>
      <c r="F198" s="238"/>
      <c r="G198" s="177" t="s">
        <v>13</v>
      </c>
      <c r="H198" s="174" t="s">
        <v>269</v>
      </c>
      <c r="I198" s="174" t="s">
        <v>270</v>
      </c>
      <c r="J198" s="174" t="s">
        <v>271</v>
      </c>
      <c r="K198"/>
      <c r="L198"/>
      <c r="M198"/>
      <c r="N198" s="78"/>
    </row>
    <row r="199" spans="1:15">
      <c r="A199" s="240" t="s">
        <v>66</v>
      </c>
      <c r="B199" s="241"/>
      <c r="C199" s="242"/>
      <c r="D199" s="243">
        <f>G199-1</f>
        <v>44475</v>
      </c>
      <c r="E199" s="243">
        <f>G199-1</f>
        <v>44475</v>
      </c>
      <c r="F199" s="243">
        <f>G199-2</f>
        <v>44474</v>
      </c>
      <c r="G199" s="244">
        <v>44476</v>
      </c>
      <c r="H199" s="244">
        <f>G199+7</f>
        <v>44483</v>
      </c>
      <c r="I199" s="244">
        <f>G199+9</f>
        <v>44485</v>
      </c>
      <c r="J199" s="244">
        <f>G199+13</f>
        <v>44489</v>
      </c>
      <c r="K199"/>
      <c r="L199"/>
      <c r="M199"/>
      <c r="N199" s="78"/>
    </row>
    <row r="200" spans="1:15">
      <c r="A200" s="240" t="s">
        <v>66</v>
      </c>
      <c r="B200" s="241"/>
      <c r="C200" s="242"/>
      <c r="D200" s="243">
        <f>G200-1</f>
        <v>44482</v>
      </c>
      <c r="E200" s="243">
        <f>G200-1</f>
        <v>44482</v>
      </c>
      <c r="F200" s="243">
        <f>G200-2</f>
        <v>44481</v>
      </c>
      <c r="G200" s="244">
        <f>G199+7</f>
        <v>44483</v>
      </c>
      <c r="H200" s="244">
        <f>G200+7</f>
        <v>44490</v>
      </c>
      <c r="I200" s="244">
        <f>G200+9</f>
        <v>44492</v>
      </c>
      <c r="J200" s="244">
        <f>G200+13</f>
        <v>44496</v>
      </c>
      <c r="K200"/>
      <c r="L200"/>
      <c r="M200"/>
    </row>
    <row r="201" spans="1:15">
      <c r="A201" s="240" t="s">
        <v>272</v>
      </c>
      <c r="B201" s="241"/>
      <c r="C201" s="242" t="s">
        <v>273</v>
      </c>
      <c r="D201" s="243">
        <f>G201-1</f>
        <v>44489</v>
      </c>
      <c r="E201" s="243">
        <f>G201-1</f>
        <v>44489</v>
      </c>
      <c r="F201" s="243">
        <f>G201-2</f>
        <v>44488</v>
      </c>
      <c r="G201" s="244">
        <f>G200+7</f>
        <v>44490</v>
      </c>
      <c r="H201" s="244">
        <f>G201+7</f>
        <v>44497</v>
      </c>
      <c r="I201" s="244">
        <f>G201+9</f>
        <v>44499</v>
      </c>
      <c r="J201" s="244">
        <f>G201+13</f>
        <v>44503</v>
      </c>
      <c r="K201"/>
      <c r="L201"/>
      <c r="M201"/>
    </row>
    <row r="202" spans="1:15">
      <c r="A202" s="178" t="s">
        <v>274</v>
      </c>
      <c r="B202" s="211"/>
      <c r="C202" s="180" t="s">
        <v>275</v>
      </c>
      <c r="D202" s="245">
        <f>G202-1</f>
        <v>44496</v>
      </c>
      <c r="E202" s="245">
        <f>G202-1</f>
        <v>44496</v>
      </c>
      <c r="F202" s="245">
        <f>G202-2</f>
        <v>44495</v>
      </c>
      <c r="G202" s="182">
        <f>G201+7</f>
        <v>44497</v>
      </c>
      <c r="H202" s="194">
        <f>G202+7</f>
        <v>44504</v>
      </c>
      <c r="I202" s="194">
        <f>G202+9</f>
        <v>44506</v>
      </c>
      <c r="J202" s="182">
        <f>G202+13</f>
        <v>44510</v>
      </c>
      <c r="K202"/>
      <c r="L202"/>
      <c r="M202"/>
    </row>
    <row r="203" spans="1:15" ht="15" customHeight="1">
      <c r="A203" s="155" t="s">
        <v>276</v>
      </c>
      <c r="B203" s="229"/>
      <c r="C203" s="229"/>
      <c r="D203" s="229"/>
      <c r="E203" s="229"/>
      <c r="F203" s="229"/>
      <c r="G203" s="229"/>
      <c r="H203" s="229"/>
      <c r="I203" s="229"/>
      <c r="J203" s="229"/>
      <c r="K203"/>
      <c r="L203"/>
      <c r="M203"/>
    </row>
    <row r="204" spans="1:15" ht="15" customHeight="1">
      <c r="A204" s="246" t="s">
        <v>277</v>
      </c>
      <c r="B204" s="247"/>
      <c r="C204" s="247"/>
      <c r="D204" s="247"/>
      <c r="E204" s="247"/>
      <c r="F204" s="247"/>
      <c r="G204" s="247"/>
      <c r="H204" s="247"/>
      <c r="I204" s="247"/>
      <c r="J204" s="247"/>
      <c r="K204"/>
      <c r="L204"/>
      <c r="M204"/>
    </row>
    <row r="205" spans="1:15" s="7" customFormat="1" ht="18.75" customHeight="1">
      <c r="A205" s="248" t="s">
        <v>263</v>
      </c>
      <c r="B205" s="249"/>
      <c r="C205" s="249"/>
      <c r="D205" s="249"/>
      <c r="E205" s="249"/>
      <c r="F205" s="249"/>
      <c r="G205" s="249"/>
      <c r="H205" s="249"/>
      <c r="I205" s="249"/>
      <c r="J205" s="250"/>
      <c r="K205"/>
      <c r="L205"/>
      <c r="M205"/>
    </row>
    <row r="206" spans="1:15" ht="15" customHeight="1">
      <c r="A206" s="155" t="s">
        <v>264</v>
      </c>
      <c r="B206" s="229"/>
      <c r="C206" s="229"/>
      <c r="D206" s="229"/>
      <c r="E206" s="229"/>
      <c r="F206" s="229"/>
      <c r="G206" s="229"/>
      <c r="H206" s="229"/>
      <c r="I206" s="229"/>
      <c r="J206" s="230"/>
      <c r="K206"/>
      <c r="L206"/>
      <c r="M206"/>
    </row>
    <row r="207" spans="1:15" ht="15" customHeight="1">
      <c r="A207" s="231" t="s">
        <v>171</v>
      </c>
      <c r="B207" s="232"/>
      <c r="C207" s="232"/>
      <c r="D207" s="232"/>
      <c r="E207" s="232"/>
      <c r="F207" s="232"/>
      <c r="G207" s="232"/>
      <c r="H207" s="232"/>
      <c r="I207" s="232"/>
      <c r="J207" s="233"/>
      <c r="K207"/>
      <c r="L207"/>
      <c r="M207"/>
    </row>
    <row r="208" spans="1:15" s="7" customFormat="1" ht="18.75" customHeight="1">
      <c r="A208" s="234"/>
      <c r="B208" s="234"/>
      <c r="C208" s="234"/>
      <c r="D208" s="234"/>
      <c r="E208" s="234"/>
      <c r="F208" s="234"/>
      <c r="G208" s="234"/>
      <c r="H208" s="234"/>
      <c r="I208" s="234"/>
      <c r="J208" s="234"/>
      <c r="K208"/>
      <c r="L208"/>
      <c r="M208"/>
    </row>
    <row r="209" spans="1:15">
      <c r="A209" s="176"/>
      <c r="B209" s="7"/>
      <c r="C209" s="7"/>
      <c r="D209" s="7"/>
      <c r="E209" s="7"/>
      <c r="F209" s="7"/>
      <c r="G209" s="7"/>
      <c r="H209" s="7"/>
      <c r="I209" s="176"/>
      <c r="J209" s="176"/>
      <c r="K209"/>
      <c r="L209"/>
      <c r="M209"/>
      <c r="N209" s="7"/>
      <c r="O209" s="7"/>
    </row>
    <row r="210" spans="1:15" ht="30" customHeight="1">
      <c r="A210" s="1" t="s">
        <v>278</v>
      </c>
      <c r="B210" s="148" t="s">
        <v>279</v>
      </c>
      <c r="C210" s="205"/>
      <c r="D210" s="205"/>
      <c r="E210" s="205"/>
      <c r="F210" s="205"/>
      <c r="G210" s="205"/>
      <c r="H210" s="205"/>
      <c r="I210" s="205"/>
      <c r="J210" s="206"/>
      <c r="K210"/>
      <c r="L210"/>
      <c r="M210"/>
    </row>
    <row r="211" spans="1:15" ht="15" customHeight="1">
      <c r="A211" s="1"/>
      <c r="B211" s="251" t="s">
        <v>145</v>
      </c>
      <c r="C211" s="252"/>
      <c r="D211" s="252"/>
      <c r="E211" s="252"/>
      <c r="F211" s="252"/>
      <c r="G211" s="252"/>
      <c r="H211" s="252"/>
      <c r="I211" s="252"/>
      <c r="J211" s="253"/>
      <c r="K211"/>
      <c r="L211"/>
      <c r="M211"/>
    </row>
    <row r="212" spans="1:15" ht="15" customHeight="1">
      <c r="A212" s="1"/>
      <c r="B212" s="123" t="s">
        <v>280</v>
      </c>
      <c r="C212" s="207"/>
      <c r="D212" s="207"/>
      <c r="E212" s="207"/>
      <c r="F212" s="207"/>
      <c r="G212" s="207"/>
      <c r="H212" s="207"/>
      <c r="I212" s="207"/>
      <c r="J212" s="208"/>
      <c r="K212"/>
      <c r="L212"/>
      <c r="M212"/>
      <c r="N212" s="78"/>
    </row>
    <row r="213" spans="1:15" ht="15" customHeight="1">
      <c r="A213" s="172" t="s">
        <v>4</v>
      </c>
      <c r="B213" s="172" t="s">
        <v>39</v>
      </c>
      <c r="C213" s="172" t="s">
        <v>6</v>
      </c>
      <c r="D213" s="125" t="s">
        <v>147</v>
      </c>
      <c r="E213" s="125" t="s">
        <v>8</v>
      </c>
      <c r="F213" s="125" t="s">
        <v>148</v>
      </c>
      <c r="G213" s="174" t="s">
        <v>12</v>
      </c>
      <c r="H213" s="125" t="s">
        <v>41</v>
      </c>
      <c r="I213" s="174" t="s">
        <v>11</v>
      </c>
      <c r="J213" s="174"/>
      <c r="K213"/>
      <c r="L213"/>
      <c r="M213"/>
    </row>
    <row r="214" spans="1:15">
      <c r="A214" s="172"/>
      <c r="B214" s="172"/>
      <c r="C214" s="172"/>
      <c r="D214" s="125"/>
      <c r="E214" s="125"/>
      <c r="F214" s="125"/>
      <c r="G214" s="177" t="s">
        <v>13</v>
      </c>
      <c r="H214" s="125"/>
      <c r="I214" s="174" t="s">
        <v>281</v>
      </c>
      <c r="J214" s="174"/>
      <c r="K214"/>
      <c r="L214"/>
      <c r="M214"/>
    </row>
    <row r="215" spans="1:15">
      <c r="A215" s="254" t="s">
        <v>282</v>
      </c>
      <c r="B215" s="255"/>
      <c r="C215" s="254"/>
      <c r="D215" s="256">
        <f t="shared" ref="D215:D220" si="37">G215-2</f>
        <v>44440</v>
      </c>
      <c r="E215" s="256">
        <f t="shared" ref="E215:E220" si="38">G215-1</f>
        <v>44441</v>
      </c>
      <c r="F215" s="256">
        <f t="shared" ref="F215:F220" si="39">G215-2</f>
        <v>44440</v>
      </c>
      <c r="G215" s="55">
        <v>44442</v>
      </c>
      <c r="H215" s="256" t="s">
        <v>283</v>
      </c>
      <c r="I215" s="257">
        <f>G215+21</f>
        <v>44463</v>
      </c>
      <c r="J215" s="257"/>
      <c r="K215" s="258"/>
      <c r="L215" s="258"/>
      <c r="M215" s="258"/>
    </row>
    <row r="216" spans="1:15">
      <c r="A216" s="254" t="s">
        <v>284</v>
      </c>
      <c r="B216" s="255"/>
      <c r="C216" s="254" t="s">
        <v>285</v>
      </c>
      <c r="D216" s="259">
        <f t="shared" si="37"/>
        <v>44447</v>
      </c>
      <c r="E216" s="259">
        <f t="shared" si="38"/>
        <v>44448</v>
      </c>
      <c r="F216" s="256">
        <f t="shared" si="39"/>
        <v>44447</v>
      </c>
      <c r="G216" s="260">
        <f>G215+7</f>
        <v>44449</v>
      </c>
      <c r="H216" s="17" t="s">
        <v>286</v>
      </c>
      <c r="I216" s="14">
        <f>G216+28</f>
        <v>44477</v>
      </c>
      <c r="J216" s="261"/>
      <c r="K216"/>
      <c r="L216"/>
      <c r="M216"/>
    </row>
    <row r="217" spans="1:15">
      <c r="A217" s="254" t="s">
        <v>287</v>
      </c>
      <c r="B217" s="255"/>
      <c r="C217" s="254" t="s">
        <v>288</v>
      </c>
      <c r="D217" s="259">
        <f t="shared" si="37"/>
        <v>44454</v>
      </c>
      <c r="E217" s="259">
        <f t="shared" si="38"/>
        <v>44455</v>
      </c>
      <c r="F217" s="256">
        <f t="shared" si="39"/>
        <v>44454</v>
      </c>
      <c r="G217" s="260">
        <f>G216+7</f>
        <v>44456</v>
      </c>
      <c r="H217" s="17" t="s">
        <v>289</v>
      </c>
      <c r="I217" s="14">
        <f>G217+28</f>
        <v>44484</v>
      </c>
      <c r="J217" s="261"/>
      <c r="K217"/>
      <c r="L217"/>
      <c r="M217"/>
    </row>
    <row r="218" spans="1:15">
      <c r="A218" s="262" t="s">
        <v>290</v>
      </c>
      <c r="B218" s="255"/>
      <c r="C218" s="254" t="s">
        <v>291</v>
      </c>
      <c r="D218" s="259">
        <f t="shared" si="37"/>
        <v>44461</v>
      </c>
      <c r="E218" s="259">
        <f t="shared" si="38"/>
        <v>44462</v>
      </c>
      <c r="F218" s="256">
        <f t="shared" si="39"/>
        <v>44461</v>
      </c>
      <c r="G218" s="260">
        <f>G217+7</f>
        <v>44463</v>
      </c>
      <c r="H218" s="17" t="s">
        <v>292</v>
      </c>
      <c r="I218" s="14">
        <f>G218+28</f>
        <v>44491</v>
      </c>
      <c r="J218" s="261"/>
      <c r="K218"/>
      <c r="L218"/>
      <c r="M218"/>
    </row>
    <row r="219" spans="1:15" ht="15" customHeight="1">
      <c r="A219" s="254" t="s">
        <v>290</v>
      </c>
      <c r="B219" s="255"/>
      <c r="C219" s="254" t="s">
        <v>293</v>
      </c>
      <c r="D219" s="259">
        <f t="shared" si="37"/>
        <v>44468</v>
      </c>
      <c r="E219" s="259">
        <f t="shared" si="38"/>
        <v>44469</v>
      </c>
      <c r="F219" s="256">
        <f t="shared" si="39"/>
        <v>44468</v>
      </c>
      <c r="G219" s="260">
        <f>G218+7</f>
        <v>44470</v>
      </c>
      <c r="H219" s="17" t="s">
        <v>292</v>
      </c>
      <c r="I219" s="14">
        <f>G219+28</f>
        <v>44498</v>
      </c>
      <c r="J219" s="261"/>
      <c r="K219"/>
      <c r="L219"/>
      <c r="M219"/>
    </row>
    <row r="220" spans="1:15" ht="15" customHeight="1">
      <c r="A220" s="254" t="s">
        <v>294</v>
      </c>
      <c r="B220" s="255"/>
      <c r="C220" s="254" t="s">
        <v>295</v>
      </c>
      <c r="D220" s="259">
        <f t="shared" si="37"/>
        <v>44475</v>
      </c>
      <c r="E220" s="259">
        <f t="shared" si="38"/>
        <v>44476</v>
      </c>
      <c r="F220" s="256">
        <f t="shared" si="39"/>
        <v>44475</v>
      </c>
      <c r="G220" s="260">
        <f>G219+7</f>
        <v>44477</v>
      </c>
      <c r="H220" s="17" t="s">
        <v>292</v>
      </c>
      <c r="I220" s="14">
        <f>G220+28</f>
        <v>44505</v>
      </c>
      <c r="J220" s="261"/>
      <c r="K220"/>
      <c r="L220"/>
      <c r="M220"/>
    </row>
    <row r="221" spans="1:15" s="7" customFormat="1" ht="18.75" customHeight="1">
      <c r="A221" s="263" t="s">
        <v>296</v>
      </c>
      <c r="B221" s="264"/>
      <c r="C221" s="264"/>
      <c r="D221" s="264"/>
      <c r="E221" s="264"/>
      <c r="F221" s="264"/>
      <c r="G221" s="264"/>
      <c r="H221" s="264"/>
      <c r="I221" s="264"/>
      <c r="J221" s="265"/>
      <c r="K221"/>
      <c r="L221"/>
      <c r="M221"/>
    </row>
    <row r="222" spans="1:15" ht="15" customHeight="1">
      <c r="A222" s="266" t="s">
        <v>171</v>
      </c>
      <c r="B222" s="267"/>
      <c r="C222" s="267"/>
      <c r="D222" s="267"/>
      <c r="E222" s="267"/>
      <c r="F222" s="267"/>
      <c r="G222" s="267"/>
      <c r="H222" s="267"/>
      <c r="I222" s="267"/>
      <c r="J222" s="268"/>
      <c r="K222"/>
      <c r="L222"/>
      <c r="M222"/>
    </row>
    <row r="223" spans="1:15">
      <c r="A223" s="263"/>
      <c r="B223" s="264"/>
      <c r="C223" s="264"/>
      <c r="D223" s="264"/>
      <c r="E223" s="264"/>
      <c r="F223" s="264"/>
      <c r="G223" s="264"/>
      <c r="H223" s="264"/>
      <c r="I223" s="264"/>
      <c r="J223" s="265"/>
      <c r="K223"/>
      <c r="L223"/>
      <c r="M223"/>
    </row>
    <row r="224" spans="1:15">
      <c r="A224" s="157"/>
      <c r="B224" s="157"/>
      <c r="C224" s="157"/>
      <c r="D224" s="157"/>
      <c r="E224" s="157"/>
      <c r="F224" s="157"/>
      <c r="G224" s="157"/>
      <c r="H224" s="157"/>
      <c r="I224" s="157"/>
      <c r="J224" s="157"/>
      <c r="K224"/>
      <c r="L224"/>
      <c r="M224"/>
    </row>
    <row r="225" spans="1:13" ht="21.75" customHeight="1">
      <c r="A225" s="269" t="s">
        <v>297</v>
      </c>
      <c r="B225" s="270" t="s">
        <v>298</v>
      </c>
      <c r="C225" s="271"/>
      <c r="D225" s="271"/>
      <c r="E225" s="271"/>
      <c r="F225" s="271"/>
      <c r="G225" s="271"/>
      <c r="H225" s="271"/>
      <c r="I225" s="271"/>
      <c r="J225" s="272"/>
      <c r="K225"/>
      <c r="L225"/>
      <c r="M225"/>
    </row>
    <row r="226" spans="1:13" ht="15" customHeight="1">
      <c r="A226" s="269"/>
      <c r="B226" s="273" t="s">
        <v>299</v>
      </c>
      <c r="C226" s="274"/>
      <c r="D226" s="274"/>
      <c r="E226" s="274"/>
      <c r="F226" s="274"/>
      <c r="G226" s="274"/>
      <c r="H226" s="274"/>
      <c r="I226" s="274"/>
      <c r="J226" s="275"/>
      <c r="K226"/>
      <c r="L226"/>
      <c r="M226"/>
    </row>
    <row r="227" spans="1:13">
      <c r="A227" s="269"/>
      <c r="B227" s="276" t="s">
        <v>300</v>
      </c>
      <c r="C227" s="277"/>
      <c r="D227" s="277"/>
      <c r="E227" s="277"/>
      <c r="F227" s="277"/>
      <c r="G227" s="277"/>
      <c r="H227" s="277"/>
      <c r="I227" s="277"/>
      <c r="J227" s="278"/>
      <c r="K227"/>
      <c r="L227"/>
      <c r="M227"/>
    </row>
    <row r="228" spans="1:13">
      <c r="A228" s="172" t="s">
        <v>4</v>
      </c>
      <c r="B228" s="172" t="s">
        <v>39</v>
      </c>
      <c r="C228" s="172" t="s">
        <v>6</v>
      </c>
      <c r="D228" s="279" t="s">
        <v>147</v>
      </c>
      <c r="E228" s="280" t="s">
        <v>8</v>
      </c>
      <c r="F228" s="281" t="s">
        <v>301</v>
      </c>
      <c r="G228" s="40" t="s">
        <v>10</v>
      </c>
      <c r="H228" s="282" t="s">
        <v>11</v>
      </c>
      <c r="I228" s="283"/>
      <c r="J228" s="283"/>
      <c r="K228"/>
      <c r="L228"/>
      <c r="M228"/>
    </row>
    <row r="229" spans="1:13" s="78" customFormat="1" ht="30">
      <c r="A229" s="172"/>
      <c r="B229" s="172"/>
      <c r="C229" s="172"/>
      <c r="D229" s="279"/>
      <c r="E229" s="280"/>
      <c r="F229" s="281"/>
      <c r="G229" s="44" t="s">
        <v>13</v>
      </c>
      <c r="H229" s="40" t="s">
        <v>302</v>
      </c>
      <c r="I229" s="40" t="s">
        <v>303</v>
      </c>
      <c r="J229" s="284" t="s">
        <v>304</v>
      </c>
      <c r="K229"/>
      <c r="L229"/>
      <c r="M229"/>
    </row>
    <row r="230" spans="1:13" s="78" customFormat="1">
      <c r="A230" s="254" t="s">
        <v>282</v>
      </c>
      <c r="B230" s="255"/>
      <c r="C230" s="254"/>
      <c r="D230" s="285">
        <f>G230-2</f>
        <v>44468</v>
      </c>
      <c r="E230" s="286">
        <f>G230-1</f>
        <v>44469</v>
      </c>
      <c r="F230" s="286">
        <f t="shared" ref="F230:F235" si="40">G230-2</f>
        <v>44468</v>
      </c>
      <c r="G230" s="55">
        <v>44470</v>
      </c>
      <c r="H230" s="55">
        <f t="shared" ref="H230:J235" si="41">G230+12</f>
        <v>44482</v>
      </c>
      <c r="I230" s="55">
        <f>G230+16</f>
        <v>44486</v>
      </c>
      <c r="J230" s="287">
        <f>G230+18</f>
        <v>44488</v>
      </c>
      <c r="K230" s="258"/>
      <c r="L230" s="258"/>
      <c r="M230" s="258"/>
    </row>
    <row r="231" spans="1:13" s="78" customFormat="1">
      <c r="A231" s="254" t="s">
        <v>305</v>
      </c>
      <c r="B231" s="255"/>
      <c r="C231" s="254" t="s">
        <v>306</v>
      </c>
      <c r="D231" s="285">
        <f t="shared" ref="D231:E235" si="42">D230+7</f>
        <v>44475</v>
      </c>
      <c r="E231" s="286">
        <f t="shared" si="42"/>
        <v>44476</v>
      </c>
      <c r="F231" s="286">
        <f t="shared" si="40"/>
        <v>44475</v>
      </c>
      <c r="G231" s="55">
        <f>G230+7</f>
        <v>44477</v>
      </c>
      <c r="H231" s="288">
        <f t="shared" si="41"/>
        <v>44489</v>
      </c>
      <c r="I231" s="288">
        <f>G231+16</f>
        <v>44493</v>
      </c>
      <c r="J231" s="289">
        <f>G231+18</f>
        <v>44495</v>
      </c>
      <c r="K231"/>
      <c r="L231"/>
      <c r="M231"/>
    </row>
    <row r="232" spans="1:13" s="78" customFormat="1">
      <c r="A232" s="254" t="s">
        <v>294</v>
      </c>
      <c r="B232" s="255"/>
      <c r="C232" s="254" t="s">
        <v>295</v>
      </c>
      <c r="D232" s="285">
        <f t="shared" si="42"/>
        <v>44482</v>
      </c>
      <c r="E232" s="286">
        <f t="shared" si="42"/>
        <v>44483</v>
      </c>
      <c r="F232" s="286">
        <f t="shared" si="40"/>
        <v>44482</v>
      </c>
      <c r="G232" s="55">
        <f>G231+7</f>
        <v>44484</v>
      </c>
      <c r="H232" s="288">
        <f t="shared" si="41"/>
        <v>44496</v>
      </c>
      <c r="I232" s="288">
        <f>G232+16</f>
        <v>44500</v>
      </c>
      <c r="J232" s="289">
        <f>G232+18</f>
        <v>44502</v>
      </c>
      <c r="K232"/>
      <c r="L232"/>
      <c r="M232"/>
    </row>
    <row r="233" spans="1:13" s="78" customFormat="1">
      <c r="A233" s="254" t="s">
        <v>307</v>
      </c>
      <c r="B233" s="255"/>
      <c r="C233" s="254" t="s">
        <v>308</v>
      </c>
      <c r="D233" s="285">
        <f t="shared" si="42"/>
        <v>44489</v>
      </c>
      <c r="E233" s="286">
        <f t="shared" si="42"/>
        <v>44490</v>
      </c>
      <c r="F233" s="286">
        <f t="shared" si="40"/>
        <v>44489</v>
      </c>
      <c r="G233" s="55">
        <f>G232+7</f>
        <v>44491</v>
      </c>
      <c r="H233" s="288">
        <f t="shared" si="41"/>
        <v>44503</v>
      </c>
      <c r="I233" s="288">
        <f t="shared" si="41"/>
        <v>44515</v>
      </c>
      <c r="J233" s="288">
        <f t="shared" si="41"/>
        <v>44527</v>
      </c>
      <c r="K233"/>
      <c r="L233"/>
      <c r="M233"/>
    </row>
    <row r="234" spans="1:13">
      <c r="A234" s="262" t="s">
        <v>309</v>
      </c>
      <c r="B234" s="255"/>
      <c r="C234" s="254" t="s">
        <v>310</v>
      </c>
      <c r="D234" s="285">
        <f t="shared" si="42"/>
        <v>44496</v>
      </c>
      <c r="E234" s="286">
        <f t="shared" si="42"/>
        <v>44497</v>
      </c>
      <c r="F234" s="286">
        <f t="shared" si="40"/>
        <v>44496</v>
      </c>
      <c r="G234" s="55">
        <f>G233+7</f>
        <v>44498</v>
      </c>
      <c r="H234" s="288">
        <f t="shared" si="41"/>
        <v>44510</v>
      </c>
      <c r="I234" s="288">
        <f t="shared" si="41"/>
        <v>44522</v>
      </c>
      <c r="J234" s="288">
        <f t="shared" si="41"/>
        <v>44534</v>
      </c>
      <c r="K234"/>
      <c r="L234"/>
      <c r="M234"/>
    </row>
    <row r="235" spans="1:13" s="7" customFormat="1" ht="18.75" customHeight="1">
      <c r="A235" s="254" t="s">
        <v>311</v>
      </c>
      <c r="B235" s="255"/>
      <c r="C235" s="254" t="s">
        <v>312</v>
      </c>
      <c r="D235" s="285">
        <f t="shared" si="42"/>
        <v>44503</v>
      </c>
      <c r="E235" s="286">
        <f t="shared" si="42"/>
        <v>44504</v>
      </c>
      <c r="F235" s="286">
        <f t="shared" si="40"/>
        <v>44503</v>
      </c>
      <c r="G235" s="55">
        <f>G234+7</f>
        <v>44505</v>
      </c>
      <c r="H235" s="288">
        <f t="shared" si="41"/>
        <v>44517</v>
      </c>
      <c r="I235" s="288">
        <f t="shared" si="41"/>
        <v>44529</v>
      </c>
      <c r="J235" s="288">
        <f t="shared" si="41"/>
        <v>44541</v>
      </c>
      <c r="K235"/>
      <c r="L235"/>
      <c r="M235"/>
    </row>
    <row r="236" spans="1:13" s="7" customFormat="1" ht="18.75" customHeight="1">
      <c r="A236" s="290" t="s">
        <v>264</v>
      </c>
      <c r="B236" s="291"/>
      <c r="C236" s="291"/>
      <c r="D236" s="291"/>
      <c r="E236" s="291"/>
      <c r="F236" s="291"/>
      <c r="G236" s="291"/>
      <c r="H236" s="291"/>
      <c r="I236" s="291"/>
      <c r="J236" s="292"/>
      <c r="K236"/>
      <c r="L236"/>
      <c r="M236"/>
    </row>
    <row r="237" spans="1:13" ht="15" customHeight="1">
      <c r="A237" s="144" t="s">
        <v>171</v>
      </c>
      <c r="B237" s="293"/>
      <c r="C237" s="293"/>
      <c r="D237" s="293"/>
      <c r="E237" s="293"/>
      <c r="F237" s="293"/>
      <c r="G237" s="293"/>
      <c r="H237" s="293"/>
      <c r="I237" s="293"/>
      <c r="J237" s="293"/>
      <c r="K237"/>
      <c r="L237"/>
    </row>
    <row r="238" spans="1:13" ht="39.75" customHeight="1">
      <c r="A238" s="294" t="s">
        <v>313</v>
      </c>
      <c r="B238" s="294" t="s">
        <v>314</v>
      </c>
      <c r="E238" s="295" t="s">
        <v>315</v>
      </c>
      <c r="F238" s="296" t="s">
        <v>314</v>
      </c>
      <c r="G238" s="297" t="s">
        <v>316</v>
      </c>
      <c r="H238" s="298" t="s">
        <v>317</v>
      </c>
      <c r="K238"/>
      <c r="L238"/>
    </row>
    <row r="239" spans="1:13" ht="29.25" customHeight="1" thickBot="1">
      <c r="A239" s="294"/>
      <c r="B239" s="294"/>
      <c r="E239" s="295"/>
      <c r="F239" s="296"/>
      <c r="G239" s="297"/>
      <c r="H239" s="298"/>
      <c r="K239"/>
      <c r="L239"/>
    </row>
    <row r="240" spans="1:13" ht="19.5">
      <c r="A240" s="299" t="s">
        <v>318</v>
      </c>
      <c r="B240" s="300" t="s">
        <v>319</v>
      </c>
      <c r="E240" s="301" t="s">
        <v>320</v>
      </c>
      <c r="F240" s="302" t="s">
        <v>319</v>
      </c>
      <c r="G240" s="303" t="s">
        <v>321</v>
      </c>
      <c r="H240" s="303" t="s">
        <v>322</v>
      </c>
      <c r="K240"/>
      <c r="L240"/>
    </row>
    <row r="241" spans="1:12" ht="19.5">
      <c r="A241" s="304" t="s">
        <v>323</v>
      </c>
      <c r="B241" s="300" t="s">
        <v>324</v>
      </c>
      <c r="E241" s="301" t="s">
        <v>325</v>
      </c>
      <c r="F241" s="302" t="s">
        <v>319</v>
      </c>
      <c r="G241" s="303" t="s">
        <v>326</v>
      </c>
      <c r="H241" s="303" t="s">
        <v>327</v>
      </c>
      <c r="K241"/>
      <c r="L241"/>
    </row>
    <row r="242" spans="1:12" ht="19.5">
      <c r="A242" s="304" t="s">
        <v>328</v>
      </c>
      <c r="B242" s="300" t="s">
        <v>329</v>
      </c>
      <c r="E242" s="305" t="s">
        <v>330</v>
      </c>
      <c r="F242" s="306" t="s">
        <v>331</v>
      </c>
      <c r="G242" s="4" t="s">
        <v>332</v>
      </c>
      <c r="H242" s="303" t="s">
        <v>333</v>
      </c>
      <c r="K242"/>
      <c r="L242"/>
    </row>
    <row r="243" spans="1:12" ht="19.5">
      <c r="A243" s="304" t="s">
        <v>334</v>
      </c>
      <c r="B243" s="300" t="s">
        <v>335</v>
      </c>
      <c r="E243" s="305" t="s">
        <v>336</v>
      </c>
      <c r="F243" s="306" t="s">
        <v>337</v>
      </c>
      <c r="H243" s="303" t="s">
        <v>338</v>
      </c>
    </row>
    <row r="244" spans="1:12" ht="19.5">
      <c r="A244" s="304" t="s">
        <v>339</v>
      </c>
      <c r="B244" s="300" t="s">
        <v>340</v>
      </c>
      <c r="E244" s="305" t="s">
        <v>341</v>
      </c>
      <c r="F244" s="306" t="s">
        <v>337</v>
      </c>
      <c r="G244" s="307" t="s">
        <v>342</v>
      </c>
      <c r="H244" s="303" t="s">
        <v>343</v>
      </c>
    </row>
    <row r="245" spans="1:12" ht="19.5">
      <c r="A245" s="304" t="s">
        <v>344</v>
      </c>
      <c r="B245" s="300" t="s">
        <v>345</v>
      </c>
      <c r="E245" s="305" t="s">
        <v>346</v>
      </c>
      <c r="F245" s="306" t="s">
        <v>347</v>
      </c>
      <c r="G245" s="303" t="s">
        <v>348</v>
      </c>
      <c r="H245" s="308" t="s">
        <v>349</v>
      </c>
    </row>
    <row r="246" spans="1:12" ht="19.5">
      <c r="A246" s="304" t="s">
        <v>350</v>
      </c>
      <c r="B246" s="300" t="s">
        <v>351</v>
      </c>
      <c r="E246" s="305" t="s">
        <v>352</v>
      </c>
      <c r="F246" s="306" t="s">
        <v>347</v>
      </c>
      <c r="H246" s="308" t="s">
        <v>353</v>
      </c>
    </row>
    <row r="247" spans="1:12" ht="19.5">
      <c r="A247" s="304" t="s">
        <v>354</v>
      </c>
      <c r="B247" s="300" t="s">
        <v>351</v>
      </c>
      <c r="E247" s="305" t="s">
        <v>355</v>
      </c>
      <c r="F247" s="306" t="s">
        <v>347</v>
      </c>
      <c r="H247" s="308" t="s">
        <v>356</v>
      </c>
    </row>
    <row r="248" spans="1:12" ht="19.5">
      <c r="A248" s="304" t="s">
        <v>357</v>
      </c>
      <c r="B248" s="300" t="s">
        <v>358</v>
      </c>
      <c r="E248" s="309" t="s">
        <v>359</v>
      </c>
      <c r="F248" s="310" t="s">
        <v>360</v>
      </c>
      <c r="H248" s="308" t="s">
        <v>361</v>
      </c>
    </row>
    <row r="249" spans="1:12" ht="19.5">
      <c r="A249" s="304" t="s">
        <v>362</v>
      </c>
      <c r="B249" s="300" t="s">
        <v>363</v>
      </c>
      <c r="E249" s="309" t="s">
        <v>364</v>
      </c>
      <c r="F249" s="310" t="s">
        <v>365</v>
      </c>
      <c r="H249" s="308" t="s">
        <v>366</v>
      </c>
    </row>
    <row r="250" spans="1:12" ht="19.5">
      <c r="A250" s="304" t="s">
        <v>330</v>
      </c>
      <c r="B250" s="300" t="s">
        <v>331</v>
      </c>
      <c r="E250" s="311" t="s">
        <v>367</v>
      </c>
      <c r="F250" s="306" t="s">
        <v>368</v>
      </c>
      <c r="H250" s="308" t="s">
        <v>369</v>
      </c>
    </row>
    <row r="251" spans="1:12" ht="19.5">
      <c r="A251" s="304" t="s">
        <v>336</v>
      </c>
      <c r="B251" s="300" t="s">
        <v>337</v>
      </c>
      <c r="E251" s="311" t="s">
        <v>370</v>
      </c>
      <c r="F251" s="306" t="s">
        <v>368</v>
      </c>
      <c r="H251" s="308" t="s">
        <v>371</v>
      </c>
    </row>
    <row r="252" spans="1:12" ht="19.5">
      <c r="A252" s="304" t="s">
        <v>372</v>
      </c>
      <c r="B252" s="300" t="s">
        <v>373</v>
      </c>
      <c r="E252" s="311" t="s">
        <v>374</v>
      </c>
      <c r="F252" s="306" t="s">
        <v>375</v>
      </c>
      <c r="H252" s="308" t="s">
        <v>376</v>
      </c>
    </row>
    <row r="253" spans="1:12" s="25" customFormat="1" ht="19.5">
      <c r="A253" s="304" t="s">
        <v>377</v>
      </c>
      <c r="B253" s="300" t="s">
        <v>347</v>
      </c>
      <c r="C253" s="4"/>
      <c r="D253" s="4"/>
      <c r="E253" s="311" t="s">
        <v>378</v>
      </c>
      <c r="F253" s="306" t="s">
        <v>379</v>
      </c>
      <c r="G253" s="4"/>
      <c r="H253" s="308" t="s">
        <v>380</v>
      </c>
      <c r="I253" s="63"/>
      <c r="J253" s="63"/>
      <c r="K253" s="63"/>
      <c r="L253" s="4"/>
    </row>
    <row r="254" spans="1:12" s="315" customFormat="1" ht="15.75" customHeight="1">
      <c r="A254" s="312" t="s">
        <v>359</v>
      </c>
      <c r="B254" s="313" t="s">
        <v>360</v>
      </c>
      <c r="C254" s="4"/>
      <c r="D254" s="4"/>
      <c r="E254" s="311" t="s">
        <v>381</v>
      </c>
      <c r="F254" s="306" t="s">
        <v>382</v>
      </c>
      <c r="G254" s="25"/>
      <c r="H254" s="314" t="s">
        <v>383</v>
      </c>
      <c r="I254" s="63"/>
      <c r="J254" s="63"/>
      <c r="K254" s="63"/>
      <c r="L254" s="4"/>
    </row>
    <row r="255" spans="1:12" s="315" customFormat="1" ht="19.5">
      <c r="A255" s="312" t="s">
        <v>367</v>
      </c>
      <c r="B255" s="313" t="s">
        <v>368</v>
      </c>
      <c r="C255" s="4"/>
      <c r="D255" s="4"/>
      <c r="E255" s="311" t="s">
        <v>384</v>
      </c>
      <c r="F255" s="306" t="s">
        <v>385</v>
      </c>
      <c r="H255" s="4"/>
      <c r="I255" s="63"/>
      <c r="J255" s="63"/>
      <c r="K255" s="63"/>
      <c r="L255" s="4"/>
    </row>
    <row r="256" spans="1:12" s="315" customFormat="1" ht="19.5">
      <c r="A256" s="312" t="s">
        <v>370</v>
      </c>
      <c r="B256" s="313" t="s">
        <v>368</v>
      </c>
      <c r="C256" s="4"/>
      <c r="D256" s="4"/>
      <c r="E256" s="311" t="s">
        <v>386</v>
      </c>
      <c r="F256" s="306" t="s">
        <v>387</v>
      </c>
      <c r="H256" s="4"/>
      <c r="I256" s="63"/>
      <c r="J256" s="63"/>
      <c r="K256" s="63"/>
      <c r="L256" s="4"/>
    </row>
    <row r="257" spans="1:14" s="315" customFormat="1" ht="19.5">
      <c r="A257" s="312" t="s">
        <v>374</v>
      </c>
      <c r="B257" s="313" t="s">
        <v>375</v>
      </c>
      <c r="C257" s="4"/>
      <c r="D257" s="4"/>
      <c r="E257" s="4"/>
      <c r="F257" s="4"/>
      <c r="G257" s="4"/>
      <c r="H257" s="4"/>
      <c r="I257" s="63"/>
      <c r="J257" s="63"/>
      <c r="K257" s="63"/>
      <c r="L257" s="4"/>
    </row>
    <row r="258" spans="1:14" ht="19.5">
      <c r="A258" s="312" t="s">
        <v>388</v>
      </c>
      <c r="B258" s="313" t="s">
        <v>379</v>
      </c>
    </row>
    <row r="259" spans="1:14" ht="19.5">
      <c r="A259" s="312" t="s">
        <v>389</v>
      </c>
      <c r="B259" s="313" t="s">
        <v>390</v>
      </c>
    </row>
    <row r="260" spans="1:14" ht="19.5">
      <c r="A260" s="316" t="s">
        <v>381</v>
      </c>
      <c r="B260" s="317" t="s">
        <v>382</v>
      </c>
    </row>
    <row r="261" spans="1:14" ht="19.5">
      <c r="A261" s="318" t="s">
        <v>386</v>
      </c>
      <c r="B261" s="318" t="s">
        <v>387</v>
      </c>
    </row>
    <row r="262" spans="1:14" ht="12.75" customHeight="1">
      <c r="A262" s="319"/>
      <c r="B262" s="320"/>
    </row>
    <row r="263" spans="1:14">
      <c r="A263" s="1" t="s">
        <v>391</v>
      </c>
      <c r="B263" s="148" t="s">
        <v>392</v>
      </c>
      <c r="C263" s="205"/>
      <c r="D263" s="205"/>
      <c r="E263" s="205"/>
      <c r="F263" s="205"/>
      <c r="G263" s="205"/>
      <c r="H263" s="205"/>
      <c r="I263" s="205"/>
      <c r="J263" s="205"/>
      <c r="K263" s="206"/>
    </row>
    <row r="264" spans="1:14">
      <c r="A264" s="1"/>
      <c r="B264" s="123" t="s">
        <v>393</v>
      </c>
      <c r="C264" s="207"/>
      <c r="D264" s="207"/>
      <c r="E264" s="207"/>
      <c r="F264" s="207"/>
      <c r="G264" s="207"/>
      <c r="H264" s="207"/>
      <c r="I264" s="207"/>
      <c r="J264" s="207"/>
      <c r="K264" s="208"/>
    </row>
    <row r="265" spans="1:14">
      <c r="A265" s="1"/>
      <c r="B265" s="123" t="s">
        <v>394</v>
      </c>
      <c r="C265" s="207"/>
      <c r="D265" s="207"/>
      <c r="E265" s="207"/>
      <c r="F265" s="207"/>
      <c r="G265" s="207"/>
      <c r="H265" s="207"/>
      <c r="I265" s="207"/>
      <c r="J265" s="207"/>
      <c r="K265" s="208"/>
    </row>
    <row r="266" spans="1:14">
      <c r="A266" s="172" t="s">
        <v>4</v>
      </c>
      <c r="B266" s="172" t="s">
        <v>39</v>
      </c>
      <c r="C266" s="172" t="s">
        <v>6</v>
      </c>
      <c r="D266" s="125" t="s">
        <v>147</v>
      </c>
      <c r="E266" s="125" t="s">
        <v>8</v>
      </c>
      <c r="F266" s="173" t="s">
        <v>395</v>
      </c>
      <c r="G266" s="174" t="s">
        <v>10</v>
      </c>
      <c r="H266" s="193" t="s">
        <v>11</v>
      </c>
      <c r="I266" s="239"/>
      <c r="J266" s="239"/>
      <c r="K266" s="321"/>
    </row>
    <row r="267" spans="1:14" s="315" customFormat="1" ht="39" customHeight="1">
      <c r="A267" s="172"/>
      <c r="B267" s="172"/>
      <c r="C267" s="172"/>
      <c r="D267" s="125"/>
      <c r="E267" s="125"/>
      <c r="F267" s="173"/>
      <c r="G267" s="177" t="s">
        <v>13</v>
      </c>
      <c r="H267" s="174" t="s">
        <v>396</v>
      </c>
      <c r="I267" s="174" t="s">
        <v>397</v>
      </c>
      <c r="J267" s="322" t="s">
        <v>398</v>
      </c>
      <c r="K267" s="322" t="s">
        <v>399</v>
      </c>
      <c r="L267" s="4"/>
    </row>
    <row r="268" spans="1:14" ht="21.75" customHeight="1">
      <c r="A268" s="178" t="s">
        <v>400</v>
      </c>
      <c r="B268" s="179"/>
      <c r="C268" s="180" t="s">
        <v>401</v>
      </c>
      <c r="D268" s="259">
        <f>G268-1</f>
        <v>44471</v>
      </c>
      <c r="E268" s="259">
        <f>D268</f>
        <v>44471</v>
      </c>
      <c r="F268" s="259">
        <f>G268-2</f>
        <v>44470</v>
      </c>
      <c r="G268" s="323">
        <v>44472</v>
      </c>
      <c r="H268" s="14">
        <f>G268+32</f>
        <v>44504</v>
      </c>
      <c r="I268" s="14">
        <f>G268+34</f>
        <v>44506</v>
      </c>
      <c r="J268" s="14">
        <f>G268+36</f>
        <v>44508</v>
      </c>
      <c r="K268" s="14">
        <f>G268+39</f>
        <v>44511</v>
      </c>
      <c r="L268" s="315"/>
    </row>
    <row r="269" spans="1:14" s="315" customFormat="1" ht="21.75" customHeight="1">
      <c r="A269" s="178" t="s">
        <v>282</v>
      </c>
      <c r="B269" s="179"/>
      <c r="C269" s="180"/>
      <c r="D269" s="259">
        <f>G269-1</f>
        <v>44478</v>
      </c>
      <c r="E269" s="259">
        <f>D269</f>
        <v>44478</v>
      </c>
      <c r="F269" s="259">
        <f>G269-2</f>
        <v>44477</v>
      </c>
      <c r="G269" s="323">
        <f>G268+7</f>
        <v>44479</v>
      </c>
      <c r="H269" s="14">
        <f>G269+32</f>
        <v>44511</v>
      </c>
      <c r="I269" s="14">
        <f>G269+34</f>
        <v>44513</v>
      </c>
      <c r="J269" s="14">
        <f>G269+36</f>
        <v>44515</v>
      </c>
      <c r="K269" s="14">
        <f>G269+39</f>
        <v>44518</v>
      </c>
      <c r="L269" s="4"/>
    </row>
    <row r="270" spans="1:14" ht="21.75" customHeight="1">
      <c r="A270" s="178" t="s">
        <v>402</v>
      </c>
      <c r="B270" s="324"/>
      <c r="C270" s="325" t="s">
        <v>403</v>
      </c>
      <c r="D270" s="259">
        <f>G270-1</f>
        <v>44485</v>
      </c>
      <c r="E270" s="259">
        <f>D270</f>
        <v>44485</v>
      </c>
      <c r="F270" s="259">
        <f>G270-2</f>
        <v>44484</v>
      </c>
      <c r="G270" s="323">
        <f>G269+7</f>
        <v>44486</v>
      </c>
      <c r="H270" s="14">
        <f>G270+32</f>
        <v>44518</v>
      </c>
      <c r="I270" s="14">
        <f>G270+34</f>
        <v>44520</v>
      </c>
      <c r="J270" s="14">
        <f>G270+36</f>
        <v>44522</v>
      </c>
      <c r="K270" s="14">
        <f>G270+39</f>
        <v>44525</v>
      </c>
      <c r="L270" s="315"/>
    </row>
    <row r="271" spans="1:14" ht="21.75" customHeight="1">
      <c r="A271" s="326" t="s">
        <v>404</v>
      </c>
      <c r="B271" s="327"/>
      <c r="C271" s="325" t="s">
        <v>405</v>
      </c>
      <c r="D271" s="256">
        <f>G271-1</f>
        <v>44492</v>
      </c>
      <c r="E271" s="256">
        <f>D271</f>
        <v>44492</v>
      </c>
      <c r="F271" s="259">
        <f>G271-2</f>
        <v>44491</v>
      </c>
      <c r="G271" s="323">
        <f>G270+7</f>
        <v>44493</v>
      </c>
      <c r="H271" s="14">
        <f>G271+32</f>
        <v>44525</v>
      </c>
      <c r="I271" s="14">
        <f>G271+34</f>
        <v>44527</v>
      </c>
      <c r="J271" s="14">
        <f>G271+36</f>
        <v>44529</v>
      </c>
      <c r="K271" s="14">
        <f>G271+39</f>
        <v>44532</v>
      </c>
    </row>
    <row r="272" spans="1:14" s="78" customFormat="1" ht="21.75" customHeight="1">
      <c r="A272" s="178" t="s">
        <v>406</v>
      </c>
      <c r="B272" s="327"/>
      <c r="C272" s="325" t="s">
        <v>407</v>
      </c>
      <c r="D272" s="259">
        <f>G272-1</f>
        <v>44499</v>
      </c>
      <c r="E272" s="259">
        <f>D272</f>
        <v>44499</v>
      </c>
      <c r="F272" s="259">
        <f>G272-2</f>
        <v>44498</v>
      </c>
      <c r="G272" s="323">
        <f>G271+7</f>
        <v>44500</v>
      </c>
      <c r="H272" s="14">
        <f>G272+32</f>
        <v>44532</v>
      </c>
      <c r="I272" s="14">
        <f>G272+34</f>
        <v>44534</v>
      </c>
      <c r="J272" s="14">
        <f>G272+36</f>
        <v>44536</v>
      </c>
      <c r="K272" s="14">
        <f>G272+39</f>
        <v>44539</v>
      </c>
      <c r="L272" s="4"/>
      <c r="M272" s="328"/>
      <c r="N272" s="328"/>
    </row>
    <row r="273" spans="1:15" s="7" customFormat="1" ht="18.75" customHeight="1">
      <c r="A273" s="155" t="s">
        <v>264</v>
      </c>
      <c r="B273" s="229"/>
      <c r="C273" s="229"/>
      <c r="D273" s="229"/>
      <c r="E273" s="229"/>
      <c r="F273" s="229"/>
      <c r="G273" s="229"/>
      <c r="H273" s="229"/>
      <c r="I273" s="229"/>
      <c r="J273" s="229"/>
      <c r="K273" s="229"/>
    </row>
    <row r="274" spans="1:15" ht="15" customHeight="1">
      <c r="A274" s="329" t="s">
        <v>171</v>
      </c>
      <c r="B274" s="330"/>
      <c r="C274" s="330"/>
      <c r="D274" s="330"/>
      <c r="E274" s="330"/>
      <c r="F274" s="330"/>
      <c r="G274" s="330"/>
      <c r="H274" s="330"/>
      <c r="I274" s="330"/>
      <c r="J274" s="330"/>
      <c r="K274" s="331"/>
      <c r="L274" s="7"/>
    </row>
    <row r="275" spans="1:15">
      <c r="A275" s="332"/>
      <c r="B275" s="333"/>
      <c r="C275" s="333"/>
      <c r="D275" s="333"/>
      <c r="E275" s="333"/>
      <c r="F275" s="333"/>
      <c r="G275" s="333"/>
      <c r="H275" s="333"/>
    </row>
    <row r="276" spans="1:15" ht="15" customHeight="1">
      <c r="A276" s="1" t="s">
        <v>408</v>
      </c>
      <c r="B276" s="148" t="s">
        <v>409</v>
      </c>
      <c r="C276" s="205"/>
      <c r="D276" s="205"/>
      <c r="E276" s="205"/>
      <c r="F276" s="205"/>
      <c r="G276" s="205"/>
      <c r="H276" s="205"/>
      <c r="I276" s="205"/>
      <c r="J276" s="205"/>
      <c r="K276" s="206"/>
    </row>
    <row r="277" spans="1:15" ht="15" customHeight="1">
      <c r="A277" s="1"/>
      <c r="B277" s="123" t="s">
        <v>227</v>
      </c>
      <c r="C277" s="207"/>
      <c r="D277" s="207"/>
      <c r="E277" s="207"/>
      <c r="F277" s="207"/>
      <c r="G277" s="207"/>
      <c r="H277" s="207"/>
      <c r="I277" s="207"/>
      <c r="J277" s="207"/>
      <c r="K277" s="208"/>
    </row>
    <row r="278" spans="1:15" ht="15.75" customHeight="1">
      <c r="A278" s="1"/>
      <c r="B278" s="123" t="s">
        <v>410</v>
      </c>
      <c r="C278" s="207"/>
      <c r="D278" s="207"/>
      <c r="E278" s="207"/>
      <c r="F278" s="207"/>
      <c r="G278" s="207"/>
      <c r="H278" s="207"/>
      <c r="I278" s="207"/>
      <c r="J278" s="207"/>
      <c r="K278" s="208"/>
    </row>
    <row r="279" spans="1:15" ht="36.6" customHeight="1">
      <c r="A279" s="172" t="s">
        <v>4</v>
      </c>
      <c r="B279" s="172" t="s">
        <v>39</v>
      </c>
      <c r="C279" s="172" t="s">
        <v>6</v>
      </c>
      <c r="D279" s="125" t="s">
        <v>147</v>
      </c>
      <c r="E279" s="125" t="s">
        <v>8</v>
      </c>
      <c r="F279" s="173" t="s">
        <v>411</v>
      </c>
      <c r="G279" s="174" t="s">
        <v>12</v>
      </c>
      <c r="H279" s="175" t="s">
        <v>412</v>
      </c>
      <c r="I279" s="128" t="s">
        <v>11</v>
      </c>
      <c r="J279" s="334"/>
      <c r="K279" s="335"/>
    </row>
    <row r="280" spans="1:15" ht="25.15" customHeight="1">
      <c r="A280" s="172"/>
      <c r="B280" s="172"/>
      <c r="C280" s="172"/>
      <c r="D280" s="125"/>
      <c r="E280" s="125"/>
      <c r="F280" s="173"/>
      <c r="G280" s="177" t="s">
        <v>13</v>
      </c>
      <c r="H280" s="175"/>
      <c r="I280" s="322" t="s">
        <v>413</v>
      </c>
      <c r="J280" s="322" t="s">
        <v>414</v>
      </c>
      <c r="K280" s="336" t="s">
        <v>415</v>
      </c>
    </row>
    <row r="281" spans="1:15" ht="21" customHeight="1">
      <c r="A281" s="178" t="s">
        <v>400</v>
      </c>
      <c r="B281" s="179"/>
      <c r="C281" s="180" t="s">
        <v>401</v>
      </c>
      <c r="D281" s="245">
        <f t="shared" ref="D281:D285" si="43">G281-1</f>
        <v>44471</v>
      </c>
      <c r="E281" s="337">
        <f t="shared" ref="E281:E285" si="44">G281-1</f>
        <v>44471</v>
      </c>
      <c r="F281" s="337">
        <f t="shared" ref="F281:F285" si="45">G281-2</f>
        <v>44470</v>
      </c>
      <c r="G281" s="323">
        <v>44472</v>
      </c>
      <c r="H281" s="259" t="s">
        <v>416</v>
      </c>
      <c r="I281" s="338">
        <f t="shared" ref="I281:I285" si="46">G281+31</f>
        <v>44503</v>
      </c>
      <c r="J281" s="338">
        <f t="shared" ref="J281:J285" si="47">G281+37</f>
        <v>44509</v>
      </c>
      <c r="K281" s="339">
        <f t="shared" ref="K281:K285" si="48">G281+41</f>
        <v>44513</v>
      </c>
    </row>
    <row r="282" spans="1:15" s="7" customFormat="1" ht="29.25" customHeight="1">
      <c r="A282" s="178" t="s">
        <v>282</v>
      </c>
      <c r="B282" s="179"/>
      <c r="C282" s="180"/>
      <c r="D282" s="245">
        <f t="shared" si="43"/>
        <v>44478</v>
      </c>
      <c r="E282" s="245">
        <f t="shared" si="44"/>
        <v>44478</v>
      </c>
      <c r="F282" s="337">
        <f t="shared" si="45"/>
        <v>44477</v>
      </c>
      <c r="G282" s="323">
        <f>G281+7</f>
        <v>44479</v>
      </c>
      <c r="H282" s="259" t="s">
        <v>417</v>
      </c>
      <c r="I282" s="338">
        <f t="shared" si="46"/>
        <v>44510</v>
      </c>
      <c r="J282" s="338">
        <f t="shared" si="47"/>
        <v>44516</v>
      </c>
      <c r="K282" s="339">
        <f t="shared" si="48"/>
        <v>44520</v>
      </c>
      <c r="L282" s="4"/>
      <c r="M282" s="4"/>
      <c r="N282" s="4"/>
      <c r="O282" s="4"/>
    </row>
    <row r="283" spans="1:15" s="7" customFormat="1" ht="21.75" customHeight="1">
      <c r="A283" s="178" t="s">
        <v>402</v>
      </c>
      <c r="B283" s="324"/>
      <c r="C283" s="325" t="s">
        <v>403</v>
      </c>
      <c r="D283" s="245">
        <f t="shared" si="43"/>
        <v>44485</v>
      </c>
      <c r="E283" s="245">
        <f t="shared" si="44"/>
        <v>44485</v>
      </c>
      <c r="F283" s="245">
        <f t="shared" si="45"/>
        <v>44484</v>
      </c>
      <c r="G283" s="323">
        <f>G282+7</f>
        <v>44486</v>
      </c>
      <c r="H283" s="259" t="s">
        <v>418</v>
      </c>
      <c r="I283" s="338">
        <f t="shared" si="46"/>
        <v>44517</v>
      </c>
      <c r="J283" s="338">
        <f t="shared" si="47"/>
        <v>44523</v>
      </c>
      <c r="K283" s="339">
        <f t="shared" si="48"/>
        <v>44527</v>
      </c>
      <c r="L283" s="4"/>
      <c r="M283" s="4"/>
      <c r="N283" s="4"/>
      <c r="O283" s="4"/>
    </row>
    <row r="284" spans="1:15" s="7" customFormat="1" ht="21.75" customHeight="1">
      <c r="A284" s="326" t="s">
        <v>404</v>
      </c>
      <c r="B284" s="327"/>
      <c r="C284" s="325" t="s">
        <v>405</v>
      </c>
      <c r="D284" s="245">
        <f t="shared" si="43"/>
        <v>44492</v>
      </c>
      <c r="E284" s="245">
        <f t="shared" si="44"/>
        <v>44492</v>
      </c>
      <c r="F284" s="337">
        <f t="shared" si="45"/>
        <v>44491</v>
      </c>
      <c r="G284" s="323">
        <f>G283+7</f>
        <v>44493</v>
      </c>
      <c r="H284" s="259" t="s">
        <v>419</v>
      </c>
      <c r="I284" s="338">
        <f t="shared" si="46"/>
        <v>44524</v>
      </c>
      <c r="J284" s="338">
        <f t="shared" si="47"/>
        <v>44530</v>
      </c>
      <c r="K284" s="339">
        <f t="shared" si="48"/>
        <v>44534</v>
      </c>
      <c r="L284" s="4"/>
      <c r="M284" s="4"/>
      <c r="N284" s="4"/>
      <c r="O284" s="4"/>
    </row>
    <row r="285" spans="1:15" s="7" customFormat="1" ht="21.75" customHeight="1">
      <c r="A285" s="178" t="s">
        <v>406</v>
      </c>
      <c r="B285" s="327"/>
      <c r="C285" s="325" t="s">
        <v>407</v>
      </c>
      <c r="D285" s="245">
        <f t="shared" si="43"/>
        <v>44499</v>
      </c>
      <c r="E285" s="245">
        <f t="shared" si="44"/>
        <v>44499</v>
      </c>
      <c r="F285" s="337">
        <f t="shared" si="45"/>
        <v>44498</v>
      </c>
      <c r="G285" s="323">
        <f>G284+7</f>
        <v>44500</v>
      </c>
      <c r="H285" s="259" t="s">
        <v>420</v>
      </c>
      <c r="I285" s="338">
        <f t="shared" si="46"/>
        <v>44531</v>
      </c>
      <c r="J285" s="338">
        <f t="shared" si="47"/>
        <v>44537</v>
      </c>
      <c r="K285" s="339">
        <f t="shared" si="48"/>
        <v>44541</v>
      </c>
      <c r="L285" s="4"/>
    </row>
    <row r="286" spans="1:15" s="7" customFormat="1" ht="18.75" customHeight="1">
      <c r="A286" s="340" t="s">
        <v>264</v>
      </c>
      <c r="B286" s="341"/>
      <c r="C286" s="341"/>
      <c r="D286" s="341"/>
      <c r="E286" s="341"/>
      <c r="F286" s="341"/>
      <c r="G286" s="341"/>
      <c r="H286" s="341"/>
      <c r="I286" s="341"/>
      <c r="J286" s="341"/>
      <c r="K286" s="341"/>
      <c r="L286" s="4"/>
    </row>
    <row r="287" spans="1:15" ht="15" customHeight="1">
      <c r="A287" s="342" t="s">
        <v>171</v>
      </c>
      <c r="B287" s="343"/>
      <c r="C287" s="343"/>
      <c r="D287" s="343"/>
      <c r="E287" s="343"/>
      <c r="F287" s="343"/>
      <c r="G287" s="343"/>
      <c r="H287" s="343"/>
      <c r="I287" s="343"/>
      <c r="J287" s="343"/>
      <c r="K287" s="344"/>
      <c r="L287" s="7"/>
    </row>
    <row r="288" spans="1:15">
      <c r="A288" s="164"/>
      <c r="B288" s="135"/>
      <c r="C288" s="135"/>
      <c r="D288" s="135"/>
      <c r="E288" s="135"/>
      <c r="F288" s="135"/>
      <c r="G288" s="135"/>
      <c r="H288" s="135"/>
      <c r="I288" s="164"/>
      <c r="J288" s="164"/>
      <c r="K288" s="164"/>
    </row>
    <row r="289" spans="1:11">
      <c r="A289" s="1" t="s">
        <v>151</v>
      </c>
      <c r="B289" s="170" t="s">
        <v>421</v>
      </c>
      <c r="C289" s="170"/>
      <c r="D289" s="170"/>
      <c r="E289" s="170"/>
      <c r="F289" s="170"/>
      <c r="G289" s="170"/>
      <c r="H289" s="170"/>
      <c r="I289" s="170"/>
      <c r="J289" s="164"/>
      <c r="K289" s="164"/>
    </row>
    <row r="290" spans="1:11">
      <c r="A290" s="1"/>
      <c r="B290" s="171" t="s">
        <v>393</v>
      </c>
      <c r="C290" s="171"/>
      <c r="D290" s="171"/>
      <c r="E290" s="171"/>
      <c r="F290" s="171"/>
      <c r="G290" s="171"/>
      <c r="H290" s="171"/>
      <c r="I290" s="171"/>
      <c r="J290" s="164"/>
      <c r="K290" s="164"/>
    </row>
    <row r="291" spans="1:11">
      <c r="A291" s="1"/>
      <c r="B291" s="171" t="s">
        <v>422</v>
      </c>
      <c r="C291" s="171"/>
      <c r="D291" s="171"/>
      <c r="E291" s="171"/>
      <c r="F291" s="171"/>
      <c r="G291" s="171"/>
      <c r="H291" s="171"/>
      <c r="I291" s="171"/>
      <c r="J291" s="164"/>
      <c r="K291" s="164"/>
    </row>
    <row r="292" spans="1:11">
      <c r="A292" s="345" t="s">
        <v>4</v>
      </c>
      <c r="B292" s="345" t="s">
        <v>39</v>
      </c>
      <c r="C292" s="345" t="s">
        <v>6</v>
      </c>
      <c r="D292" s="346" t="s">
        <v>147</v>
      </c>
      <c r="E292" s="346" t="s">
        <v>8</v>
      </c>
      <c r="F292" s="347" t="s">
        <v>395</v>
      </c>
      <c r="G292" s="348" t="s">
        <v>10</v>
      </c>
      <c r="H292" s="345" t="s">
        <v>11</v>
      </c>
      <c r="I292" s="345"/>
      <c r="J292" s="164"/>
      <c r="K292" s="164"/>
    </row>
    <row r="293" spans="1:11" ht="30">
      <c r="A293" s="345"/>
      <c r="B293" s="345"/>
      <c r="C293" s="345"/>
      <c r="D293" s="346"/>
      <c r="E293" s="346"/>
      <c r="F293" s="347"/>
      <c r="G293" s="349" t="s">
        <v>13</v>
      </c>
      <c r="H293" s="348" t="s">
        <v>423</v>
      </c>
      <c r="I293" s="350" t="s">
        <v>424</v>
      </c>
      <c r="J293" s="164"/>
      <c r="K293" s="164"/>
    </row>
    <row r="294" spans="1:11">
      <c r="A294" s="178" t="s">
        <v>425</v>
      </c>
      <c r="B294" s="179"/>
      <c r="C294" s="180" t="s">
        <v>426</v>
      </c>
      <c r="D294" s="245">
        <f t="shared" ref="D294:D298" si="49">G294-1</f>
        <v>44470</v>
      </c>
      <c r="E294" s="245">
        <f t="shared" ref="E294:E298" si="50">G294-1</f>
        <v>44470</v>
      </c>
      <c r="F294" s="245">
        <f t="shared" ref="F294:F298" si="51">G294-2</f>
        <v>44469</v>
      </c>
      <c r="G294" s="351">
        <v>44471</v>
      </c>
      <c r="H294" s="352">
        <f>G294+25</f>
        <v>44496</v>
      </c>
      <c r="I294" s="339">
        <f>H294+7</f>
        <v>44503</v>
      </c>
      <c r="J294" s="164"/>
      <c r="K294" s="164"/>
    </row>
    <row r="295" spans="1:11" ht="16.5" customHeight="1">
      <c r="A295" s="178" t="s">
        <v>427</v>
      </c>
      <c r="B295" s="179"/>
      <c r="C295" s="180" t="s">
        <v>428</v>
      </c>
      <c r="D295" s="245">
        <f t="shared" si="49"/>
        <v>44450</v>
      </c>
      <c r="E295" s="245">
        <f t="shared" si="50"/>
        <v>44450</v>
      </c>
      <c r="F295" s="245">
        <f t="shared" si="51"/>
        <v>44449</v>
      </c>
      <c r="G295" s="351">
        <v>44451</v>
      </c>
      <c r="H295" s="257">
        <f t="shared" ref="H295:I298" si="52">H294+7</f>
        <v>44503</v>
      </c>
      <c r="I295" s="3">
        <f t="shared" si="52"/>
        <v>44510</v>
      </c>
      <c r="J295" s="164"/>
      <c r="K295" s="164"/>
    </row>
    <row r="296" spans="1:11">
      <c r="A296" s="178" t="s">
        <v>429</v>
      </c>
      <c r="B296" s="179"/>
      <c r="C296" s="180" t="s">
        <v>430</v>
      </c>
      <c r="D296" s="245">
        <f t="shared" si="49"/>
        <v>44456</v>
      </c>
      <c r="E296" s="245">
        <f t="shared" si="50"/>
        <v>44456</v>
      </c>
      <c r="F296" s="245">
        <f t="shared" si="51"/>
        <v>44455</v>
      </c>
      <c r="G296" s="351">
        <v>44457</v>
      </c>
      <c r="H296" s="257">
        <f t="shared" si="52"/>
        <v>44510</v>
      </c>
      <c r="I296" s="3">
        <f t="shared" si="52"/>
        <v>44517</v>
      </c>
      <c r="J296" s="164"/>
      <c r="K296" s="164"/>
    </row>
    <row r="297" spans="1:11">
      <c r="A297" s="178" t="s">
        <v>431</v>
      </c>
      <c r="B297" s="179"/>
      <c r="C297" s="180" t="s">
        <v>432</v>
      </c>
      <c r="D297" s="245">
        <f t="shared" si="49"/>
        <v>44463</v>
      </c>
      <c r="E297" s="245">
        <f t="shared" si="50"/>
        <v>44463</v>
      </c>
      <c r="F297" s="245">
        <f t="shared" si="51"/>
        <v>44462</v>
      </c>
      <c r="G297" s="351">
        <v>44464</v>
      </c>
      <c r="H297" s="257">
        <f t="shared" si="52"/>
        <v>44517</v>
      </c>
      <c r="I297" s="3">
        <f t="shared" si="52"/>
        <v>44524</v>
      </c>
      <c r="J297" s="164"/>
      <c r="K297" s="164"/>
    </row>
    <row r="298" spans="1:11">
      <c r="A298" s="178" t="s">
        <v>433</v>
      </c>
      <c r="B298" s="179"/>
      <c r="C298" s="180" t="s">
        <v>434</v>
      </c>
      <c r="D298" s="245">
        <f t="shared" si="49"/>
        <v>44470</v>
      </c>
      <c r="E298" s="245">
        <f t="shared" si="50"/>
        <v>44470</v>
      </c>
      <c r="F298" s="337">
        <f t="shared" si="51"/>
        <v>44469</v>
      </c>
      <c r="G298" s="351">
        <f>G297+7</f>
        <v>44471</v>
      </c>
      <c r="H298" s="351">
        <f t="shared" si="52"/>
        <v>44524</v>
      </c>
      <c r="I298" s="351">
        <f t="shared" si="52"/>
        <v>44531</v>
      </c>
      <c r="J298" s="164"/>
      <c r="K298" s="164"/>
    </row>
    <row r="299" spans="1:11" ht="21" customHeight="1">
      <c r="A299" s="353" t="s">
        <v>264</v>
      </c>
      <c r="B299" s="354"/>
      <c r="C299" s="354"/>
      <c r="D299" s="354"/>
      <c r="E299" s="354"/>
      <c r="F299" s="354"/>
      <c r="G299" s="354"/>
      <c r="H299" s="354"/>
      <c r="I299" s="354"/>
    </row>
    <row r="300" spans="1:11" ht="18" customHeight="1">
      <c r="A300" s="355" t="s">
        <v>171</v>
      </c>
      <c r="B300" s="356"/>
      <c r="C300" s="356"/>
      <c r="D300" s="356"/>
      <c r="E300" s="356"/>
      <c r="F300" s="356"/>
      <c r="G300" s="356"/>
      <c r="H300" s="356"/>
      <c r="I300" s="356"/>
    </row>
    <row r="302" spans="1:11">
      <c r="A302" s="1" t="s">
        <v>435</v>
      </c>
      <c r="B302" s="148" t="s">
        <v>436</v>
      </c>
      <c r="C302" s="205"/>
      <c r="D302" s="205"/>
      <c r="E302" s="205"/>
      <c r="F302" s="205"/>
      <c r="G302" s="205"/>
      <c r="H302" s="205"/>
      <c r="I302" s="205"/>
      <c r="J302" s="205"/>
      <c r="K302" s="206"/>
    </row>
    <row r="303" spans="1:11">
      <c r="A303" s="1"/>
      <c r="B303" s="123" t="s">
        <v>252</v>
      </c>
      <c r="C303" s="207"/>
      <c r="D303" s="207"/>
      <c r="E303" s="207"/>
      <c r="F303" s="207"/>
      <c r="G303" s="207"/>
      <c r="H303" s="207"/>
      <c r="I303" s="207"/>
      <c r="J303" s="207"/>
      <c r="K303" s="208"/>
    </row>
    <row r="304" spans="1:11">
      <c r="A304" s="1"/>
      <c r="B304" s="123" t="s">
        <v>437</v>
      </c>
      <c r="C304" s="207"/>
      <c r="D304" s="207"/>
      <c r="E304" s="207"/>
      <c r="F304" s="207"/>
      <c r="G304" s="207"/>
      <c r="H304" s="207"/>
      <c r="I304" s="207"/>
      <c r="J304" s="207"/>
      <c r="K304" s="208"/>
    </row>
    <row r="305" spans="1:11">
      <c r="A305" s="172" t="s">
        <v>4</v>
      </c>
      <c r="B305" s="172" t="s">
        <v>39</v>
      </c>
      <c r="C305" s="172" t="s">
        <v>6</v>
      </c>
      <c r="D305" s="125" t="s">
        <v>438</v>
      </c>
      <c r="E305" s="125" t="s">
        <v>439</v>
      </c>
      <c r="F305" s="125" t="s">
        <v>187</v>
      </c>
      <c r="G305" s="174" t="s">
        <v>12</v>
      </c>
      <c r="H305" s="193" t="s">
        <v>11</v>
      </c>
      <c r="I305" s="239"/>
      <c r="J305" s="239"/>
      <c r="K305" s="321"/>
    </row>
    <row r="306" spans="1:11">
      <c r="A306" s="172"/>
      <c r="B306" s="172"/>
      <c r="C306" s="172"/>
      <c r="D306" s="357"/>
      <c r="E306" s="357"/>
      <c r="F306" s="357"/>
      <c r="G306" s="177" t="s">
        <v>13</v>
      </c>
      <c r="H306" s="177" t="s">
        <v>440</v>
      </c>
      <c r="I306" s="177" t="s">
        <v>441</v>
      </c>
      <c r="J306" s="177" t="s">
        <v>442</v>
      </c>
      <c r="K306" s="177" t="s">
        <v>443</v>
      </c>
    </row>
    <row r="307" spans="1:11">
      <c r="A307" s="358"/>
      <c r="B307" s="358"/>
      <c r="C307" s="358"/>
      <c r="D307" s="359">
        <f>G307-1</f>
        <v>44135</v>
      </c>
      <c r="E307" s="359">
        <f>G307-1</f>
        <v>44135</v>
      </c>
      <c r="F307" s="359">
        <f>G307-2</f>
        <v>44134</v>
      </c>
      <c r="G307" s="14">
        <v>44136</v>
      </c>
      <c r="H307" s="14">
        <f>G307+3</f>
        <v>44139</v>
      </c>
      <c r="I307" s="6">
        <f>G307+4</f>
        <v>44140</v>
      </c>
      <c r="J307" s="6">
        <f>G307+5</f>
        <v>44141</v>
      </c>
      <c r="K307" s="6">
        <f>G307+7</f>
        <v>44143</v>
      </c>
    </row>
    <row r="308" spans="1:11">
      <c r="A308" s="360"/>
      <c r="B308" s="361"/>
      <c r="C308" s="360"/>
      <c r="D308" s="362">
        <f>G308-1</f>
        <v>44142</v>
      </c>
      <c r="E308" s="362">
        <f>G308-1</f>
        <v>44142</v>
      </c>
      <c r="F308" s="362">
        <f>G308-2</f>
        <v>44141</v>
      </c>
      <c r="G308" s="257">
        <f>G307+7</f>
        <v>44143</v>
      </c>
      <c r="H308" s="257">
        <f>G308+3</f>
        <v>44146</v>
      </c>
      <c r="I308" s="6">
        <f>G308+4</f>
        <v>44147</v>
      </c>
      <c r="J308" s="6">
        <f>G308+5</f>
        <v>44148</v>
      </c>
      <c r="K308" s="6">
        <f>G308+7</f>
        <v>44150</v>
      </c>
    </row>
    <row r="309" spans="1:11">
      <c r="A309" s="363"/>
      <c r="B309" s="364"/>
      <c r="C309" s="363"/>
      <c r="D309" s="365">
        <f>G309-1</f>
        <v>44149</v>
      </c>
      <c r="E309" s="365">
        <f>G309-1</f>
        <v>44149</v>
      </c>
      <c r="F309" s="365">
        <f>G309-2</f>
        <v>44148</v>
      </c>
      <c r="G309" s="257">
        <f>G308+7</f>
        <v>44150</v>
      </c>
      <c r="H309" s="257">
        <f>G309+3</f>
        <v>44153</v>
      </c>
      <c r="I309" s="6">
        <f>G309+4</f>
        <v>44154</v>
      </c>
      <c r="J309" s="6">
        <f>G309+5</f>
        <v>44155</v>
      </c>
      <c r="K309" s="6">
        <f>G309+7</f>
        <v>44157</v>
      </c>
    </row>
    <row r="310" spans="1:11">
      <c r="A310" s="363"/>
      <c r="B310" s="364"/>
      <c r="C310" s="363"/>
      <c r="D310" s="365">
        <f>G310-1</f>
        <v>44156</v>
      </c>
      <c r="E310" s="365">
        <f>G310-1</f>
        <v>44156</v>
      </c>
      <c r="F310" s="365">
        <f>G310-2</f>
        <v>44155</v>
      </c>
      <c r="G310" s="257">
        <f>G309+7</f>
        <v>44157</v>
      </c>
      <c r="H310" s="257">
        <f>G310+3</f>
        <v>44160</v>
      </c>
      <c r="I310" s="6">
        <f>G310+4</f>
        <v>44161</v>
      </c>
      <c r="J310" s="6">
        <f>G310+5</f>
        <v>44162</v>
      </c>
      <c r="K310" s="6">
        <f>G310+7</f>
        <v>44164</v>
      </c>
    </row>
    <row r="311" spans="1:11">
      <c r="A311" s="366"/>
      <c r="B311" s="364"/>
      <c r="C311" s="363"/>
      <c r="D311" s="365">
        <f>G311-1</f>
        <v>44163</v>
      </c>
      <c r="E311" s="365">
        <f>G311-1</f>
        <v>44163</v>
      </c>
      <c r="F311" s="365">
        <f>G311-2</f>
        <v>44162</v>
      </c>
      <c r="G311" s="257">
        <f>G310+7</f>
        <v>44164</v>
      </c>
      <c r="H311" s="257">
        <f>G311+3</f>
        <v>44167</v>
      </c>
      <c r="I311" s="6">
        <f>G311+4</f>
        <v>44168</v>
      </c>
      <c r="J311" s="6">
        <f>G311+5</f>
        <v>44169</v>
      </c>
      <c r="K311" s="6">
        <f>G311+7</f>
        <v>44171</v>
      </c>
    </row>
    <row r="312" spans="1:11">
      <c r="A312" s="191" t="s">
        <v>259</v>
      </c>
      <c r="B312" s="191"/>
      <c r="C312" s="191"/>
      <c r="D312" s="191"/>
      <c r="E312" s="191"/>
      <c r="F312" s="191"/>
      <c r="G312" s="191"/>
      <c r="H312" s="191"/>
      <c r="I312" s="367"/>
      <c r="J312" s="368"/>
      <c r="K312" s="369"/>
    </row>
    <row r="313" spans="1:11" ht="15" customHeight="1">
      <c r="A313" s="155" t="s">
        <v>444</v>
      </c>
      <c r="B313" s="229"/>
      <c r="C313" s="229"/>
      <c r="D313" s="229"/>
      <c r="E313" s="229"/>
      <c r="F313" s="229"/>
      <c r="G313" s="229"/>
      <c r="H313" s="229"/>
      <c r="I313" s="229"/>
      <c r="J313" s="229"/>
      <c r="K313" s="230"/>
    </row>
    <row r="314" spans="1:11" ht="15" customHeight="1">
      <c r="A314" s="30" t="s">
        <v>34</v>
      </c>
      <c r="B314" s="370"/>
      <c r="C314" s="370"/>
      <c r="D314" s="370"/>
      <c r="E314" s="370"/>
      <c r="F314" s="370"/>
      <c r="G314" s="370"/>
      <c r="H314" s="370"/>
      <c r="I314" s="370"/>
      <c r="J314" s="370"/>
      <c r="K314" s="371"/>
    </row>
    <row r="316" spans="1:11">
      <c r="A316" s="1" t="s">
        <v>445</v>
      </c>
      <c r="B316" s="170" t="s">
        <v>446</v>
      </c>
      <c r="C316" s="170"/>
      <c r="D316" s="170"/>
      <c r="E316" s="170"/>
      <c r="F316" s="170"/>
      <c r="G316" s="170"/>
      <c r="H316" s="170"/>
      <c r="I316" s="170"/>
      <c r="J316" s="372"/>
      <c r="K316" s="373"/>
    </row>
    <row r="317" spans="1:11">
      <c r="A317" s="1"/>
      <c r="B317" s="171" t="s">
        <v>252</v>
      </c>
      <c r="C317" s="171"/>
      <c r="D317" s="171"/>
      <c r="E317" s="171"/>
      <c r="F317" s="171"/>
      <c r="G317" s="171"/>
      <c r="H317" s="171"/>
      <c r="I317" s="171"/>
      <c r="J317" s="372"/>
      <c r="K317" s="373"/>
    </row>
    <row r="318" spans="1:11">
      <c r="A318" s="1"/>
      <c r="B318" s="374" t="s">
        <v>160</v>
      </c>
      <c r="C318" s="375"/>
      <c r="D318" s="375"/>
      <c r="E318" s="375"/>
      <c r="F318" s="375"/>
      <c r="G318" s="375"/>
      <c r="H318" s="375"/>
      <c r="I318" s="376"/>
      <c r="J318" s="372"/>
      <c r="K318" s="373"/>
    </row>
    <row r="319" spans="1:11">
      <c r="A319" s="172" t="s">
        <v>4</v>
      </c>
      <c r="B319" s="172" t="s">
        <v>39</v>
      </c>
      <c r="C319" s="172" t="s">
        <v>6</v>
      </c>
      <c r="D319" s="125" t="s">
        <v>147</v>
      </c>
      <c r="E319" s="125" t="s">
        <v>8</v>
      </c>
      <c r="F319" s="125" t="s">
        <v>187</v>
      </c>
      <c r="G319" s="174" t="s">
        <v>10</v>
      </c>
      <c r="H319" s="193" t="s">
        <v>11</v>
      </c>
      <c r="I319" s="239"/>
      <c r="J319" s="321"/>
      <c r="K319" s="373"/>
    </row>
    <row r="320" spans="1:11" ht="30">
      <c r="A320" s="172"/>
      <c r="B320" s="172"/>
      <c r="C320" s="172"/>
      <c r="D320" s="357"/>
      <c r="E320" s="357"/>
      <c r="F320" s="357"/>
      <c r="G320" s="177" t="s">
        <v>13</v>
      </c>
      <c r="H320" s="174" t="s">
        <v>447</v>
      </c>
      <c r="I320" s="322" t="s">
        <v>448</v>
      </c>
      <c r="J320" s="322" t="s">
        <v>449</v>
      </c>
      <c r="K320" s="373"/>
    </row>
    <row r="321" spans="1:11">
      <c r="A321" s="210" t="s">
        <v>195</v>
      </c>
      <c r="B321" s="211"/>
      <c r="C321" s="212" t="s">
        <v>46</v>
      </c>
      <c r="D321" s="337">
        <f>G321-1</f>
        <v>44476</v>
      </c>
      <c r="E321" s="181">
        <f>G321-1</f>
        <v>44476</v>
      </c>
      <c r="F321" s="337">
        <f>G321-2</f>
        <v>44475</v>
      </c>
      <c r="G321" s="182">
        <v>44477</v>
      </c>
      <c r="H321" s="257">
        <f>G321+18</f>
        <v>44495</v>
      </c>
      <c r="I321" s="3">
        <f>G321+21</f>
        <v>44498</v>
      </c>
      <c r="J321" s="3">
        <f>I321+4</f>
        <v>44502</v>
      </c>
      <c r="K321" s="373"/>
    </row>
    <row r="322" spans="1:11">
      <c r="A322" s="210" t="s">
        <v>450</v>
      </c>
      <c r="B322" s="377"/>
      <c r="C322" s="212" t="s">
        <v>48</v>
      </c>
      <c r="D322" s="337">
        <f>G322-1</f>
        <v>44477</v>
      </c>
      <c r="E322" s="181">
        <f>G322-1</f>
        <v>44477</v>
      </c>
      <c r="F322" s="337">
        <f>G322-2</f>
        <v>44476</v>
      </c>
      <c r="G322" s="182">
        <v>44478</v>
      </c>
      <c r="H322" s="257">
        <f>G322+18</f>
        <v>44496</v>
      </c>
      <c r="I322" s="3">
        <f>G322+21</f>
        <v>44499</v>
      </c>
      <c r="J322" s="3">
        <f>I322+4</f>
        <v>44503</v>
      </c>
      <c r="K322" s="373"/>
    </row>
    <row r="323" spans="1:11">
      <c r="A323" s="210" t="s">
        <v>198</v>
      </c>
      <c r="B323" s="377"/>
      <c r="C323" s="212" t="s">
        <v>49</v>
      </c>
      <c r="D323" s="245">
        <f>G323-1</f>
        <v>44489</v>
      </c>
      <c r="E323" s="245">
        <f>G323-1</f>
        <v>44489</v>
      </c>
      <c r="F323" s="245">
        <f>G323-2</f>
        <v>44488</v>
      </c>
      <c r="G323" s="182">
        <v>44490</v>
      </c>
      <c r="H323" s="257">
        <f>G323+18</f>
        <v>44508</v>
      </c>
      <c r="I323" s="3">
        <f>G323+21</f>
        <v>44511</v>
      </c>
      <c r="J323" s="3">
        <f>I323+4</f>
        <v>44515</v>
      </c>
      <c r="K323" s="373"/>
    </row>
    <row r="324" spans="1:11">
      <c r="A324" s="210" t="s">
        <v>451</v>
      </c>
      <c r="B324" s="211"/>
      <c r="C324" s="212" t="s">
        <v>51</v>
      </c>
      <c r="D324" s="337">
        <f>G324-1</f>
        <v>44490</v>
      </c>
      <c r="E324" s="181">
        <f>G324-1</f>
        <v>44490</v>
      </c>
      <c r="F324" s="337">
        <f>G324-2</f>
        <v>44489</v>
      </c>
      <c r="G324" s="182">
        <v>44491</v>
      </c>
      <c r="H324" s="257">
        <f>G324+18</f>
        <v>44509</v>
      </c>
      <c r="I324" s="3">
        <f>G324+21</f>
        <v>44512</v>
      </c>
      <c r="J324" s="3">
        <f>I324+4</f>
        <v>44516</v>
      </c>
      <c r="K324" s="373"/>
    </row>
    <row r="325" spans="1:11">
      <c r="A325" s="210" t="s">
        <v>452</v>
      </c>
      <c r="B325" s="211"/>
      <c r="C325" s="212" t="s">
        <v>53</v>
      </c>
      <c r="D325" s="337">
        <f>G325-1</f>
        <v>44500</v>
      </c>
      <c r="E325" s="181">
        <f>G325-1</f>
        <v>44500</v>
      </c>
      <c r="F325" s="337">
        <f>G325-2</f>
        <v>44499</v>
      </c>
      <c r="G325" s="182">
        <v>44501</v>
      </c>
      <c r="H325" s="257">
        <f>G325+18</f>
        <v>44519</v>
      </c>
      <c r="I325" s="3">
        <f>G325+21</f>
        <v>44522</v>
      </c>
      <c r="J325" s="3">
        <f>I325+4</f>
        <v>44526</v>
      </c>
      <c r="K325" s="373"/>
    </row>
    <row r="326" spans="1:11">
      <c r="A326" s="191"/>
      <c r="B326" s="191"/>
      <c r="C326" s="191"/>
      <c r="D326" s="191"/>
      <c r="E326" s="191"/>
      <c r="F326" s="191"/>
      <c r="G326" s="191"/>
      <c r="H326" s="191"/>
      <c r="I326" s="3"/>
      <c r="J326" s="3"/>
      <c r="K326" s="373"/>
    </row>
    <row r="327" spans="1:11" ht="15" customHeight="1">
      <c r="A327" s="378" t="s">
        <v>260</v>
      </c>
      <c r="B327" s="379"/>
      <c r="C327" s="379"/>
      <c r="D327" s="379"/>
      <c r="E327" s="379"/>
      <c r="F327" s="379"/>
      <c r="G327" s="379"/>
      <c r="H327" s="379"/>
      <c r="I327" s="379"/>
      <c r="J327" s="380"/>
      <c r="K327" s="373"/>
    </row>
    <row r="328" spans="1:11">
      <c r="A328" s="353" t="s">
        <v>264</v>
      </c>
      <c r="B328" s="354"/>
      <c r="C328" s="354"/>
      <c r="D328" s="354"/>
      <c r="E328" s="354"/>
      <c r="F328" s="354"/>
      <c r="G328" s="354"/>
      <c r="H328" s="354"/>
      <c r="I328" s="354"/>
      <c r="J328" s="3"/>
      <c r="K328" s="373"/>
    </row>
    <row r="329" spans="1:11">
      <c r="A329" s="355" t="s">
        <v>453</v>
      </c>
      <c r="B329" s="356"/>
      <c r="C329" s="356"/>
      <c r="D329" s="356"/>
      <c r="E329" s="356"/>
      <c r="F329" s="356"/>
      <c r="G329" s="356"/>
      <c r="H329" s="356"/>
      <c r="I329" s="356"/>
      <c r="J329" s="3"/>
      <c r="K329" s="373"/>
    </row>
    <row r="331" spans="1:11">
      <c r="A331" s="1" t="s">
        <v>454</v>
      </c>
      <c r="B331" s="381" t="s">
        <v>455</v>
      </c>
      <c r="C331" s="382"/>
      <c r="D331" s="382"/>
      <c r="E331" s="382"/>
      <c r="F331" s="382"/>
      <c r="G331" s="382"/>
      <c r="H331" s="382"/>
      <c r="I331" s="382"/>
      <c r="J331" s="382"/>
    </row>
    <row r="332" spans="1:11">
      <c r="A332" s="1"/>
      <c r="B332" s="148" t="s">
        <v>456</v>
      </c>
      <c r="C332" s="205"/>
      <c r="D332" s="205"/>
      <c r="E332" s="205"/>
      <c r="F332" s="205"/>
      <c r="G332" s="205"/>
      <c r="H332" s="205"/>
      <c r="I332" s="205"/>
      <c r="J332" s="205"/>
    </row>
    <row r="333" spans="1:11">
      <c r="A333" s="1"/>
      <c r="B333" s="148" t="s">
        <v>457</v>
      </c>
      <c r="C333" s="205"/>
      <c r="D333" s="205"/>
      <c r="E333" s="205"/>
      <c r="F333" s="205"/>
      <c r="G333" s="205"/>
      <c r="H333" s="205"/>
      <c r="I333" s="205"/>
      <c r="J333" s="205"/>
    </row>
    <row r="334" spans="1:11">
      <c r="A334" s="172" t="s">
        <v>4</v>
      </c>
      <c r="B334" s="172" t="s">
        <v>39</v>
      </c>
      <c r="C334" s="172" t="s">
        <v>6</v>
      </c>
      <c r="D334" s="125" t="s">
        <v>458</v>
      </c>
      <c r="E334" s="125" t="s">
        <v>459</v>
      </c>
      <c r="F334" s="173" t="s">
        <v>395</v>
      </c>
      <c r="G334" s="174" t="s">
        <v>460</v>
      </c>
      <c r="H334" s="174" t="s">
        <v>461</v>
      </c>
      <c r="I334" s="383" t="s">
        <v>462</v>
      </c>
      <c r="J334" s="384"/>
    </row>
    <row r="335" spans="1:11" ht="30">
      <c r="A335" s="172"/>
      <c r="B335" s="172"/>
      <c r="C335" s="172"/>
      <c r="D335" s="357"/>
      <c r="E335" s="357"/>
      <c r="F335" s="385"/>
      <c r="G335" s="177" t="s">
        <v>13</v>
      </c>
      <c r="H335" s="174" t="s">
        <v>463</v>
      </c>
      <c r="I335" s="322" t="s">
        <v>464</v>
      </c>
      <c r="J335" s="322" t="s">
        <v>465</v>
      </c>
    </row>
    <row r="336" spans="1:11">
      <c r="A336" s="178" t="s">
        <v>400</v>
      </c>
      <c r="B336" s="179"/>
      <c r="C336" s="180" t="s">
        <v>401</v>
      </c>
      <c r="D336" s="245">
        <f t="shared" ref="D336:D340" si="53">G336-1</f>
        <v>44471</v>
      </c>
      <c r="E336" s="337">
        <f t="shared" ref="E336:E340" si="54">G336-1</f>
        <v>44471</v>
      </c>
      <c r="F336" s="337">
        <f t="shared" ref="F336:F340" si="55">G336-2</f>
        <v>44470</v>
      </c>
      <c r="G336" s="323">
        <v>44472</v>
      </c>
      <c r="H336" s="352" t="s">
        <v>466</v>
      </c>
      <c r="I336" s="3">
        <f>G336+22</f>
        <v>44494</v>
      </c>
      <c r="J336" s="3">
        <f t="shared" ref="J336:J340" si="56">G336+24</f>
        <v>44496</v>
      </c>
    </row>
    <row r="337" spans="1:10" ht="16.5" customHeight="1">
      <c r="A337" s="178" t="s">
        <v>282</v>
      </c>
      <c r="B337" s="179"/>
      <c r="C337" s="180"/>
      <c r="D337" s="245">
        <f t="shared" si="53"/>
        <v>44478</v>
      </c>
      <c r="E337" s="245">
        <f t="shared" si="54"/>
        <v>44478</v>
      </c>
      <c r="F337" s="337">
        <f t="shared" si="55"/>
        <v>44477</v>
      </c>
      <c r="G337" s="323">
        <f>G336+7</f>
        <v>44479</v>
      </c>
      <c r="H337" s="352" t="s">
        <v>467</v>
      </c>
      <c r="I337" s="3">
        <f>I336+7</f>
        <v>44501</v>
      </c>
      <c r="J337" s="3">
        <f t="shared" si="56"/>
        <v>44503</v>
      </c>
    </row>
    <row r="338" spans="1:10">
      <c r="A338" s="178" t="s">
        <v>402</v>
      </c>
      <c r="B338" s="324"/>
      <c r="C338" s="325" t="s">
        <v>403</v>
      </c>
      <c r="D338" s="245">
        <f t="shared" si="53"/>
        <v>44485</v>
      </c>
      <c r="E338" s="245">
        <f t="shared" si="54"/>
        <v>44485</v>
      </c>
      <c r="F338" s="245">
        <f t="shared" si="55"/>
        <v>44484</v>
      </c>
      <c r="G338" s="323">
        <f>G337+7</f>
        <v>44486</v>
      </c>
      <c r="H338" s="352" t="s">
        <v>468</v>
      </c>
      <c r="I338" s="3">
        <f>I337+7</f>
        <v>44508</v>
      </c>
      <c r="J338" s="3">
        <f t="shared" si="56"/>
        <v>44510</v>
      </c>
    </row>
    <row r="339" spans="1:10">
      <c r="A339" s="326" t="s">
        <v>404</v>
      </c>
      <c r="B339" s="327"/>
      <c r="C339" s="325" t="s">
        <v>405</v>
      </c>
      <c r="D339" s="245">
        <f t="shared" si="53"/>
        <v>44492</v>
      </c>
      <c r="E339" s="245">
        <f t="shared" si="54"/>
        <v>44492</v>
      </c>
      <c r="F339" s="337">
        <f t="shared" si="55"/>
        <v>44491</v>
      </c>
      <c r="G339" s="323">
        <f>G338+7</f>
        <v>44493</v>
      </c>
      <c r="H339" s="352" t="s">
        <v>469</v>
      </c>
      <c r="I339" s="3">
        <f>I338+7</f>
        <v>44515</v>
      </c>
      <c r="J339" s="3">
        <f t="shared" si="56"/>
        <v>44517</v>
      </c>
    </row>
    <row r="340" spans="1:10">
      <c r="A340" s="178" t="s">
        <v>406</v>
      </c>
      <c r="B340" s="327"/>
      <c r="C340" s="325" t="s">
        <v>407</v>
      </c>
      <c r="D340" s="245">
        <f t="shared" si="53"/>
        <v>44499</v>
      </c>
      <c r="E340" s="245">
        <f t="shared" si="54"/>
        <v>44499</v>
      </c>
      <c r="F340" s="337">
        <f t="shared" si="55"/>
        <v>44498</v>
      </c>
      <c r="G340" s="323">
        <f>G339+7</f>
        <v>44500</v>
      </c>
      <c r="H340" s="352" t="s">
        <v>470</v>
      </c>
      <c r="I340" s="3">
        <f>I339+7</f>
        <v>44522</v>
      </c>
      <c r="J340" s="3">
        <f t="shared" si="56"/>
        <v>44524</v>
      </c>
    </row>
    <row r="341" spans="1:10" ht="21" customHeight="1">
      <c r="A341" s="353" t="s">
        <v>264</v>
      </c>
      <c r="B341" s="354"/>
      <c r="C341" s="354"/>
      <c r="D341" s="354"/>
      <c r="E341" s="354"/>
      <c r="F341" s="354"/>
      <c r="G341" s="354"/>
      <c r="H341" s="354"/>
      <c r="I341" s="354"/>
      <c r="J341" s="386"/>
    </row>
    <row r="342" spans="1:10" ht="18" customHeight="1">
      <c r="A342" s="355" t="s">
        <v>453</v>
      </c>
      <c r="B342" s="356"/>
      <c r="C342" s="356"/>
      <c r="D342" s="356"/>
      <c r="E342" s="356"/>
      <c r="F342" s="356"/>
      <c r="G342" s="356"/>
      <c r="H342" s="356"/>
      <c r="I342" s="356"/>
      <c r="J342" s="386"/>
    </row>
    <row r="343" spans="1:10" ht="18" customHeight="1">
      <c r="A343" s="387" t="s">
        <v>471</v>
      </c>
      <c r="B343" s="388" t="s">
        <v>314</v>
      </c>
      <c r="C343" s="389"/>
      <c r="D343" s="389"/>
      <c r="E343" s="389"/>
      <c r="F343" s="389"/>
      <c r="G343" s="389"/>
      <c r="H343" s="389"/>
      <c r="I343" s="389"/>
    </row>
    <row r="344" spans="1:10" ht="18" customHeight="1">
      <c r="A344" s="390"/>
      <c r="B344" s="391"/>
      <c r="C344" s="389"/>
      <c r="D344" s="389"/>
      <c r="E344" s="389"/>
      <c r="F344" s="389"/>
      <c r="G344" s="389"/>
      <c r="H344" s="389"/>
      <c r="I344" s="389"/>
    </row>
    <row r="345" spans="1:10" ht="18" customHeight="1">
      <c r="A345" s="392" t="s">
        <v>472</v>
      </c>
      <c r="B345" s="393" t="s">
        <v>473</v>
      </c>
      <c r="C345" s="389"/>
      <c r="D345" s="389"/>
      <c r="E345" s="389"/>
      <c r="F345" s="389"/>
      <c r="G345" s="389"/>
      <c r="H345" s="389"/>
      <c r="I345" s="389"/>
    </row>
    <row r="346" spans="1:10" ht="18" customHeight="1">
      <c r="A346" s="394"/>
      <c r="B346" s="395"/>
      <c r="C346" s="389"/>
      <c r="D346" s="389"/>
      <c r="E346" s="389"/>
      <c r="F346" s="389"/>
      <c r="G346" s="389"/>
      <c r="H346" s="389"/>
      <c r="I346" s="389"/>
    </row>
    <row r="347" spans="1:10" ht="18" customHeight="1">
      <c r="A347" s="396" t="s">
        <v>474</v>
      </c>
      <c r="B347" s="170" t="s">
        <v>475</v>
      </c>
      <c r="C347" s="170"/>
      <c r="D347" s="170"/>
      <c r="E347" s="170"/>
      <c r="F347" s="170"/>
      <c r="G347" s="170"/>
      <c r="H347" s="170"/>
      <c r="I347" s="170"/>
    </row>
    <row r="348" spans="1:10" ht="18" customHeight="1">
      <c r="A348" s="397"/>
      <c r="B348" s="171" t="s">
        <v>252</v>
      </c>
      <c r="C348" s="171"/>
      <c r="D348" s="171"/>
      <c r="E348" s="171"/>
      <c r="F348" s="171"/>
      <c r="G348" s="171"/>
      <c r="H348" s="171"/>
      <c r="I348" s="171"/>
    </row>
    <row r="349" spans="1:10" ht="18" customHeight="1">
      <c r="A349" s="398"/>
      <c r="B349" s="171" t="s">
        <v>476</v>
      </c>
      <c r="C349" s="171"/>
      <c r="D349" s="171"/>
      <c r="E349" s="171"/>
      <c r="F349" s="171"/>
      <c r="G349" s="171"/>
      <c r="H349" s="171"/>
      <c r="I349" s="171"/>
    </row>
    <row r="350" spans="1:10" ht="18" customHeight="1">
      <c r="A350" s="345" t="s">
        <v>4</v>
      </c>
      <c r="B350" s="345" t="s">
        <v>39</v>
      </c>
      <c r="C350" s="345" t="s">
        <v>6</v>
      </c>
      <c r="D350" s="345" t="s">
        <v>477</v>
      </c>
      <c r="E350" s="345" t="s">
        <v>478</v>
      </c>
      <c r="F350" s="399" t="s">
        <v>479</v>
      </c>
      <c r="G350" s="348" t="s">
        <v>480</v>
      </c>
      <c r="H350" s="177" t="s">
        <v>11</v>
      </c>
      <c r="I350" s="400"/>
    </row>
    <row r="351" spans="1:10" ht="30.75" customHeight="1">
      <c r="A351" s="345"/>
      <c r="B351" s="345"/>
      <c r="C351" s="345"/>
      <c r="D351" s="401"/>
      <c r="E351" s="401"/>
      <c r="F351" s="402"/>
      <c r="G351" s="349" t="s">
        <v>13</v>
      </c>
      <c r="H351" s="322" t="s">
        <v>481</v>
      </c>
      <c r="I351" s="350" t="s">
        <v>482</v>
      </c>
    </row>
    <row r="352" spans="1:10" ht="18" customHeight="1">
      <c r="A352" s="403" t="s">
        <v>483</v>
      </c>
      <c r="B352" s="404"/>
      <c r="C352" s="403" t="s">
        <v>484</v>
      </c>
      <c r="D352" s="337">
        <f t="shared" ref="D352:D361" si="57">G352-1</f>
        <v>44466</v>
      </c>
      <c r="E352" s="337">
        <f t="shared" ref="E352:E361" si="58">G352-1</f>
        <v>44466</v>
      </c>
      <c r="F352" s="245">
        <f t="shared" ref="F352:F361" si="59">G352-2</f>
        <v>44465</v>
      </c>
      <c r="G352" s="405">
        <v>44467</v>
      </c>
      <c r="H352" s="351">
        <f t="shared" ref="H352:H361" si="60">G352+3</f>
        <v>44470</v>
      </c>
      <c r="I352" s="339">
        <f t="shared" ref="I352:I361" si="61">G352+4</f>
        <v>44471</v>
      </c>
    </row>
    <row r="353" spans="1:11" s="408" customFormat="1" ht="18" customHeight="1">
      <c r="A353" s="403" t="s">
        <v>485</v>
      </c>
      <c r="B353" s="179"/>
      <c r="C353" s="403" t="s">
        <v>486</v>
      </c>
      <c r="D353" s="337">
        <f t="shared" si="57"/>
        <v>44471</v>
      </c>
      <c r="E353" s="337">
        <f t="shared" si="58"/>
        <v>44471</v>
      </c>
      <c r="F353" s="245">
        <f t="shared" si="59"/>
        <v>44470</v>
      </c>
      <c r="G353" s="406">
        <v>44472</v>
      </c>
      <c r="H353" s="351">
        <f t="shared" si="60"/>
        <v>44475</v>
      </c>
      <c r="I353" s="339">
        <f t="shared" si="61"/>
        <v>44476</v>
      </c>
      <c r="J353" s="407"/>
      <c r="K353" s="407"/>
    </row>
    <row r="354" spans="1:11" ht="18" customHeight="1">
      <c r="A354" s="403" t="s">
        <v>487</v>
      </c>
      <c r="B354" s="377"/>
      <c r="C354" s="403" t="s">
        <v>488</v>
      </c>
      <c r="D354" s="337">
        <f t="shared" si="57"/>
        <v>44472</v>
      </c>
      <c r="E354" s="337">
        <f t="shared" si="58"/>
        <v>44472</v>
      </c>
      <c r="F354" s="245">
        <f t="shared" si="59"/>
        <v>44471</v>
      </c>
      <c r="G354" s="409">
        <v>44473</v>
      </c>
      <c r="H354" s="351">
        <f t="shared" si="60"/>
        <v>44476</v>
      </c>
      <c r="I354" s="339">
        <f t="shared" si="61"/>
        <v>44477</v>
      </c>
    </row>
    <row r="355" spans="1:11" s="408" customFormat="1" ht="18" customHeight="1">
      <c r="A355" s="403" t="s">
        <v>489</v>
      </c>
      <c r="B355" s="179"/>
      <c r="C355" s="403" t="s">
        <v>490</v>
      </c>
      <c r="D355" s="337">
        <f t="shared" si="57"/>
        <v>44473</v>
      </c>
      <c r="E355" s="337">
        <f t="shared" si="58"/>
        <v>44473</v>
      </c>
      <c r="F355" s="245">
        <f t="shared" si="59"/>
        <v>44472</v>
      </c>
      <c r="G355" s="409">
        <v>44474</v>
      </c>
      <c r="H355" s="351">
        <f t="shared" si="60"/>
        <v>44477</v>
      </c>
      <c r="I355" s="339">
        <f t="shared" si="61"/>
        <v>44478</v>
      </c>
      <c r="J355" s="407"/>
      <c r="K355" s="407"/>
    </row>
    <row r="356" spans="1:11" ht="18" customHeight="1">
      <c r="A356" s="403" t="s">
        <v>491</v>
      </c>
      <c r="B356" s="179"/>
      <c r="C356" s="403" t="s">
        <v>492</v>
      </c>
      <c r="D356" s="337">
        <f t="shared" si="57"/>
        <v>44476</v>
      </c>
      <c r="E356" s="337">
        <f t="shared" si="58"/>
        <v>44476</v>
      </c>
      <c r="F356" s="245">
        <f t="shared" si="59"/>
        <v>44475</v>
      </c>
      <c r="G356" s="409">
        <v>44477</v>
      </c>
      <c r="H356" s="351">
        <f t="shared" si="60"/>
        <v>44480</v>
      </c>
      <c r="I356" s="339">
        <f t="shared" si="61"/>
        <v>44481</v>
      </c>
    </row>
    <row r="357" spans="1:11" ht="18" customHeight="1">
      <c r="A357" s="403" t="s">
        <v>493</v>
      </c>
      <c r="B357" s="179"/>
      <c r="C357" s="403" t="s">
        <v>494</v>
      </c>
      <c r="D357" s="337">
        <f t="shared" si="57"/>
        <v>44478</v>
      </c>
      <c r="E357" s="337">
        <f t="shared" si="58"/>
        <v>44478</v>
      </c>
      <c r="F357" s="245">
        <f t="shared" si="59"/>
        <v>44477</v>
      </c>
      <c r="G357" s="409">
        <v>44479</v>
      </c>
      <c r="H357" s="351">
        <f t="shared" si="60"/>
        <v>44482</v>
      </c>
      <c r="I357" s="339">
        <f t="shared" si="61"/>
        <v>44483</v>
      </c>
    </row>
    <row r="358" spans="1:11" ht="18" customHeight="1">
      <c r="A358" s="403" t="s">
        <v>495</v>
      </c>
      <c r="B358" s="179"/>
      <c r="C358" s="403" t="s">
        <v>496</v>
      </c>
      <c r="D358" s="337">
        <f t="shared" si="57"/>
        <v>44486</v>
      </c>
      <c r="E358" s="337">
        <f t="shared" si="58"/>
        <v>44486</v>
      </c>
      <c r="F358" s="245">
        <f t="shared" si="59"/>
        <v>44485</v>
      </c>
      <c r="G358" s="409">
        <v>44487</v>
      </c>
      <c r="H358" s="351">
        <f t="shared" si="60"/>
        <v>44490</v>
      </c>
      <c r="I358" s="339">
        <f t="shared" si="61"/>
        <v>44491</v>
      </c>
    </row>
    <row r="359" spans="1:11" ht="18" customHeight="1">
      <c r="A359" s="403" t="s">
        <v>497</v>
      </c>
      <c r="B359" s="179"/>
      <c r="C359" s="403" t="s">
        <v>498</v>
      </c>
      <c r="D359" s="337">
        <f t="shared" si="57"/>
        <v>44488</v>
      </c>
      <c r="E359" s="337">
        <f t="shared" si="58"/>
        <v>44488</v>
      </c>
      <c r="F359" s="245">
        <f t="shared" si="59"/>
        <v>44487</v>
      </c>
      <c r="G359" s="409">
        <v>44489</v>
      </c>
      <c r="H359" s="351">
        <f t="shared" si="60"/>
        <v>44492</v>
      </c>
      <c r="I359" s="339">
        <f t="shared" si="61"/>
        <v>44493</v>
      </c>
    </row>
    <row r="360" spans="1:11" ht="18" customHeight="1">
      <c r="A360" s="403" t="s">
        <v>499</v>
      </c>
      <c r="B360" s="179"/>
      <c r="C360" s="403" t="s">
        <v>500</v>
      </c>
      <c r="D360" s="337">
        <f t="shared" si="57"/>
        <v>44489</v>
      </c>
      <c r="E360" s="337">
        <f t="shared" si="58"/>
        <v>44489</v>
      </c>
      <c r="F360" s="245">
        <f t="shared" si="59"/>
        <v>44488</v>
      </c>
      <c r="G360" s="409">
        <v>44490</v>
      </c>
      <c r="H360" s="351">
        <f t="shared" si="60"/>
        <v>44493</v>
      </c>
      <c r="I360" s="339">
        <f t="shared" si="61"/>
        <v>44494</v>
      </c>
    </row>
    <row r="361" spans="1:11" ht="18" customHeight="1">
      <c r="A361" s="403" t="s">
        <v>501</v>
      </c>
      <c r="B361" s="179"/>
      <c r="C361" s="403" t="s">
        <v>502</v>
      </c>
      <c r="D361" s="337">
        <f t="shared" si="57"/>
        <v>44496</v>
      </c>
      <c r="E361" s="337">
        <f t="shared" si="58"/>
        <v>44496</v>
      </c>
      <c r="F361" s="245">
        <f t="shared" si="59"/>
        <v>44495</v>
      </c>
      <c r="G361" s="409">
        <v>44497</v>
      </c>
      <c r="H361" s="351">
        <f t="shared" si="60"/>
        <v>44500</v>
      </c>
      <c r="I361" s="339">
        <f t="shared" si="61"/>
        <v>44501</v>
      </c>
    </row>
    <row r="362" spans="1:11" ht="28.5" customHeight="1">
      <c r="A362" s="410" t="s">
        <v>503</v>
      </c>
      <c r="B362" s="411"/>
      <c r="C362" s="411"/>
      <c r="D362" s="411"/>
      <c r="E362" s="411"/>
      <c r="F362" s="411"/>
      <c r="G362" s="411"/>
      <c r="H362" s="411"/>
      <c r="I362" s="412"/>
    </row>
    <row r="363" spans="1:11" ht="18" customHeight="1">
      <c r="A363" s="410" t="s">
        <v>34</v>
      </c>
      <c r="B363" s="411"/>
      <c r="C363" s="411"/>
      <c r="D363" s="411"/>
      <c r="E363" s="411"/>
      <c r="F363" s="411"/>
      <c r="G363" s="411"/>
      <c r="H363" s="411"/>
      <c r="I363" s="412"/>
    </row>
    <row r="364" spans="1:11" ht="18" customHeight="1">
      <c r="A364" s="413"/>
      <c r="B364" s="414"/>
      <c r="C364" s="413"/>
      <c r="D364" s="415"/>
      <c r="E364" s="415"/>
      <c r="F364" s="416"/>
      <c r="G364" s="417"/>
      <c r="H364" s="418"/>
      <c r="I364" s="164"/>
    </row>
    <row r="365" spans="1:11">
      <c r="A365" s="419"/>
      <c r="B365" s="419"/>
      <c r="C365" s="419"/>
      <c r="D365" s="419"/>
      <c r="E365" s="419"/>
      <c r="F365" s="419"/>
      <c r="G365" s="419"/>
    </row>
  </sheetData>
  <mergeCells count="340">
    <mergeCell ref="A362:I362"/>
    <mergeCell ref="A363:I363"/>
    <mergeCell ref="A350:A351"/>
    <mergeCell ref="B350:B351"/>
    <mergeCell ref="C350:C351"/>
    <mergeCell ref="D350:D351"/>
    <mergeCell ref="E350:E351"/>
    <mergeCell ref="F350:F351"/>
    <mergeCell ref="I334:J334"/>
    <mergeCell ref="A341:I341"/>
    <mergeCell ref="A342:I342"/>
    <mergeCell ref="A343:A344"/>
    <mergeCell ref="B343:B344"/>
    <mergeCell ref="A347:A349"/>
    <mergeCell ref="B347:I347"/>
    <mergeCell ref="B348:I348"/>
    <mergeCell ref="B349:I349"/>
    <mergeCell ref="A334:A335"/>
    <mergeCell ref="B334:B335"/>
    <mergeCell ref="C334:C335"/>
    <mergeCell ref="D334:D335"/>
    <mergeCell ref="E334:E335"/>
    <mergeCell ref="F334:F335"/>
    <mergeCell ref="H319:J319"/>
    <mergeCell ref="A326:H326"/>
    <mergeCell ref="A327:J327"/>
    <mergeCell ref="A328:I328"/>
    <mergeCell ref="A329:I329"/>
    <mergeCell ref="A331:A333"/>
    <mergeCell ref="B331:J331"/>
    <mergeCell ref="B332:J332"/>
    <mergeCell ref="B333:J333"/>
    <mergeCell ref="A319:A320"/>
    <mergeCell ref="B319:B320"/>
    <mergeCell ref="C319:C320"/>
    <mergeCell ref="D319:D320"/>
    <mergeCell ref="E319:E320"/>
    <mergeCell ref="F319:F320"/>
    <mergeCell ref="H305:K305"/>
    <mergeCell ref="A312:H312"/>
    <mergeCell ref="I312:K312"/>
    <mergeCell ref="A313:K313"/>
    <mergeCell ref="A314:K314"/>
    <mergeCell ref="A316:A318"/>
    <mergeCell ref="B316:I316"/>
    <mergeCell ref="B317:I317"/>
    <mergeCell ref="A305:A306"/>
    <mergeCell ref="B305:B306"/>
    <mergeCell ref="C305:C306"/>
    <mergeCell ref="D305:D306"/>
    <mergeCell ref="E305:E306"/>
    <mergeCell ref="F305:F306"/>
    <mergeCell ref="H292:I292"/>
    <mergeCell ref="A299:I299"/>
    <mergeCell ref="A300:I300"/>
    <mergeCell ref="A302:A304"/>
    <mergeCell ref="B302:K302"/>
    <mergeCell ref="B303:K303"/>
    <mergeCell ref="B304:K304"/>
    <mergeCell ref="A292:A293"/>
    <mergeCell ref="B292:B293"/>
    <mergeCell ref="C292:C293"/>
    <mergeCell ref="D292:D293"/>
    <mergeCell ref="E292:E293"/>
    <mergeCell ref="F292:F293"/>
    <mergeCell ref="H279:H280"/>
    <mergeCell ref="I279:K279"/>
    <mergeCell ref="A286:K286"/>
    <mergeCell ref="A287:K287"/>
    <mergeCell ref="A289:A291"/>
    <mergeCell ref="B289:I289"/>
    <mergeCell ref="B290:I290"/>
    <mergeCell ref="B291:I291"/>
    <mergeCell ref="A279:A280"/>
    <mergeCell ref="B279:B280"/>
    <mergeCell ref="C279:C280"/>
    <mergeCell ref="D279:D280"/>
    <mergeCell ref="E279:E280"/>
    <mergeCell ref="F279:F280"/>
    <mergeCell ref="H266:K266"/>
    <mergeCell ref="A273:K273"/>
    <mergeCell ref="A274:K274"/>
    <mergeCell ref="A276:A278"/>
    <mergeCell ref="B276:K276"/>
    <mergeCell ref="B277:K277"/>
    <mergeCell ref="B278:K278"/>
    <mergeCell ref="A263:A265"/>
    <mergeCell ref="B263:K263"/>
    <mergeCell ref="B264:K264"/>
    <mergeCell ref="B265:K265"/>
    <mergeCell ref="A266:A267"/>
    <mergeCell ref="B266:B267"/>
    <mergeCell ref="C266:C267"/>
    <mergeCell ref="D266:D267"/>
    <mergeCell ref="E266:E267"/>
    <mergeCell ref="F266:F267"/>
    <mergeCell ref="H228:J228"/>
    <mergeCell ref="A236:J236"/>
    <mergeCell ref="A237:J237"/>
    <mergeCell ref="A238:A239"/>
    <mergeCell ref="B238:B239"/>
    <mergeCell ref="E238:E239"/>
    <mergeCell ref="F238:F239"/>
    <mergeCell ref="G238:G239"/>
    <mergeCell ref="H238:H239"/>
    <mergeCell ref="A228:A229"/>
    <mergeCell ref="B228:B229"/>
    <mergeCell ref="C228:C229"/>
    <mergeCell ref="D228:D229"/>
    <mergeCell ref="E228:E229"/>
    <mergeCell ref="F228:F229"/>
    <mergeCell ref="H213:H214"/>
    <mergeCell ref="A221:J221"/>
    <mergeCell ref="A222:J223"/>
    <mergeCell ref="A225:A227"/>
    <mergeCell ref="B225:J225"/>
    <mergeCell ref="B226:J226"/>
    <mergeCell ref="B227:J227"/>
    <mergeCell ref="A210:A212"/>
    <mergeCell ref="B210:J210"/>
    <mergeCell ref="B211:J211"/>
    <mergeCell ref="B212:J212"/>
    <mergeCell ref="A213:A214"/>
    <mergeCell ref="B213:B214"/>
    <mergeCell ref="C213:C214"/>
    <mergeCell ref="D213:D214"/>
    <mergeCell ref="E213:E214"/>
    <mergeCell ref="F213:F214"/>
    <mergeCell ref="H197:J197"/>
    <mergeCell ref="A203:J203"/>
    <mergeCell ref="A204:J204"/>
    <mergeCell ref="A205:J205"/>
    <mergeCell ref="A206:J206"/>
    <mergeCell ref="A207:J207"/>
    <mergeCell ref="A197:A198"/>
    <mergeCell ref="B197:B198"/>
    <mergeCell ref="C197:C198"/>
    <mergeCell ref="D197:D198"/>
    <mergeCell ref="E197:E198"/>
    <mergeCell ref="F197:F198"/>
    <mergeCell ref="A191:J191"/>
    <mergeCell ref="A192:J192"/>
    <mergeCell ref="A194:A196"/>
    <mergeCell ref="B194:J194"/>
    <mergeCell ref="B195:J195"/>
    <mergeCell ref="B196:J196"/>
    <mergeCell ref="H179:H180"/>
    <mergeCell ref="A186:H186"/>
    <mergeCell ref="A187:J187"/>
    <mergeCell ref="A188:I188"/>
    <mergeCell ref="A189:I189"/>
    <mergeCell ref="A190:J190"/>
    <mergeCell ref="A179:A180"/>
    <mergeCell ref="B179:B180"/>
    <mergeCell ref="C179:C180"/>
    <mergeCell ref="D179:D180"/>
    <mergeCell ref="E179:E180"/>
    <mergeCell ref="F179:F180"/>
    <mergeCell ref="H161:J161"/>
    <mergeCell ref="A171:J171"/>
    <mergeCell ref="A172:J172"/>
    <mergeCell ref="A173:J173"/>
    <mergeCell ref="A174:J174"/>
    <mergeCell ref="A176:A178"/>
    <mergeCell ref="B176:J176"/>
    <mergeCell ref="B177:J177"/>
    <mergeCell ref="B178:J178"/>
    <mergeCell ref="A161:A162"/>
    <mergeCell ref="B161:B162"/>
    <mergeCell ref="C161:C162"/>
    <mergeCell ref="D161:D162"/>
    <mergeCell ref="E161:E162"/>
    <mergeCell ref="F161:F162"/>
    <mergeCell ref="H146:I146"/>
    <mergeCell ref="A153:I153"/>
    <mergeCell ref="A154:I154"/>
    <mergeCell ref="A155:I155"/>
    <mergeCell ref="A156:I156"/>
    <mergeCell ref="A158:A160"/>
    <mergeCell ref="B158:J158"/>
    <mergeCell ref="B159:J159"/>
    <mergeCell ref="B160:J160"/>
    <mergeCell ref="A143:A145"/>
    <mergeCell ref="B143:I143"/>
    <mergeCell ref="B144:I144"/>
    <mergeCell ref="B145:I145"/>
    <mergeCell ref="A146:A147"/>
    <mergeCell ref="B146:B147"/>
    <mergeCell ref="C146:C147"/>
    <mergeCell ref="D146:D147"/>
    <mergeCell ref="E146:E147"/>
    <mergeCell ref="F146:F147"/>
    <mergeCell ref="H133:H134"/>
    <mergeCell ref="I133:I134"/>
    <mergeCell ref="J133:N133"/>
    <mergeCell ref="A140:N140"/>
    <mergeCell ref="A141:N141"/>
    <mergeCell ref="A142:I142"/>
    <mergeCell ref="A133:A134"/>
    <mergeCell ref="B133:B134"/>
    <mergeCell ref="C133:C134"/>
    <mergeCell ref="D133:D134"/>
    <mergeCell ref="E133:E134"/>
    <mergeCell ref="F133:F134"/>
    <mergeCell ref="H119:H120"/>
    <mergeCell ref="I119:O119"/>
    <mergeCell ref="A126:O126"/>
    <mergeCell ref="A127:O127"/>
    <mergeCell ref="A128:O128"/>
    <mergeCell ref="A130:A132"/>
    <mergeCell ref="B130:N130"/>
    <mergeCell ref="B131:N131"/>
    <mergeCell ref="B132:N132"/>
    <mergeCell ref="A119:A120"/>
    <mergeCell ref="B119:B120"/>
    <mergeCell ref="C119:C120"/>
    <mergeCell ref="D119:D120"/>
    <mergeCell ref="E119:E120"/>
    <mergeCell ref="F119:F120"/>
    <mergeCell ref="H104:H105"/>
    <mergeCell ref="I104:K104"/>
    <mergeCell ref="A112:K112"/>
    <mergeCell ref="A113:K113"/>
    <mergeCell ref="A114:K114"/>
    <mergeCell ref="A116:A118"/>
    <mergeCell ref="B116:O116"/>
    <mergeCell ref="B117:O117"/>
    <mergeCell ref="B118:O118"/>
    <mergeCell ref="A104:A105"/>
    <mergeCell ref="B104:B105"/>
    <mergeCell ref="C104:C105"/>
    <mergeCell ref="D104:D105"/>
    <mergeCell ref="E104:E105"/>
    <mergeCell ref="F104:F105"/>
    <mergeCell ref="H91:H92"/>
    <mergeCell ref="A98:H98"/>
    <mergeCell ref="A99:I99"/>
    <mergeCell ref="A100:K100"/>
    <mergeCell ref="A101:A103"/>
    <mergeCell ref="B101:K101"/>
    <mergeCell ref="B102:K102"/>
    <mergeCell ref="B103:K103"/>
    <mergeCell ref="A91:A92"/>
    <mergeCell ref="B91:B92"/>
    <mergeCell ref="C91:C92"/>
    <mergeCell ref="D91:D92"/>
    <mergeCell ref="E91:E92"/>
    <mergeCell ref="F91:F92"/>
    <mergeCell ref="H78:H79"/>
    <mergeCell ref="I78:I79"/>
    <mergeCell ref="J78:J79"/>
    <mergeCell ref="A85:J85"/>
    <mergeCell ref="A86:J86"/>
    <mergeCell ref="A88:A90"/>
    <mergeCell ref="B88:I88"/>
    <mergeCell ref="B89:I89"/>
    <mergeCell ref="B90:I90"/>
    <mergeCell ref="A78:A79"/>
    <mergeCell ref="B78:B79"/>
    <mergeCell ref="C78:C79"/>
    <mergeCell ref="D78:D79"/>
    <mergeCell ref="E78:E79"/>
    <mergeCell ref="F78:F79"/>
    <mergeCell ref="H66:H67"/>
    <mergeCell ref="I66:I67"/>
    <mergeCell ref="J66:J67"/>
    <mergeCell ref="A72:J72"/>
    <mergeCell ref="A73:J73"/>
    <mergeCell ref="A75:A77"/>
    <mergeCell ref="B75:J75"/>
    <mergeCell ref="B76:J76"/>
    <mergeCell ref="B77:J77"/>
    <mergeCell ref="A66:A67"/>
    <mergeCell ref="B66:B67"/>
    <mergeCell ref="C66:C67"/>
    <mergeCell ref="D66:D67"/>
    <mergeCell ref="E66:E67"/>
    <mergeCell ref="F66:F67"/>
    <mergeCell ref="H52:H53"/>
    <mergeCell ref="I52:I53"/>
    <mergeCell ref="J52:J53"/>
    <mergeCell ref="A60:J60"/>
    <mergeCell ref="A61:J61"/>
    <mergeCell ref="A63:A65"/>
    <mergeCell ref="B63:J63"/>
    <mergeCell ref="B64:J64"/>
    <mergeCell ref="B65:J65"/>
    <mergeCell ref="A52:A53"/>
    <mergeCell ref="B52:B53"/>
    <mergeCell ref="C52:C53"/>
    <mergeCell ref="D52:D53"/>
    <mergeCell ref="E52:E53"/>
    <mergeCell ref="F52:F53"/>
    <mergeCell ref="A46:H46"/>
    <mergeCell ref="A47:H47"/>
    <mergeCell ref="A49:A51"/>
    <mergeCell ref="B49:J49"/>
    <mergeCell ref="B50:J50"/>
    <mergeCell ref="B51:J51"/>
    <mergeCell ref="A39:A40"/>
    <mergeCell ref="B39:B40"/>
    <mergeCell ref="C39:C40"/>
    <mergeCell ref="D39:D40"/>
    <mergeCell ref="E39:E40"/>
    <mergeCell ref="F39:F40"/>
    <mergeCell ref="F24:F25"/>
    <mergeCell ref="H24:H25"/>
    <mergeCell ref="A32:L32"/>
    <mergeCell ref="A33:L33"/>
    <mergeCell ref="A34:L34"/>
    <mergeCell ref="A36:A38"/>
    <mergeCell ref="B36:H36"/>
    <mergeCell ref="B37:H37"/>
    <mergeCell ref="B38:H38"/>
    <mergeCell ref="A19:K19"/>
    <mergeCell ref="A21:A23"/>
    <mergeCell ref="B21:L21"/>
    <mergeCell ref="B22:L22"/>
    <mergeCell ref="B23:L23"/>
    <mergeCell ref="A24:A25"/>
    <mergeCell ref="B24:B25"/>
    <mergeCell ref="C24:C25"/>
    <mergeCell ref="D24:D25"/>
    <mergeCell ref="E24:E25"/>
    <mergeCell ref="A13:J13"/>
    <mergeCell ref="A14:J14"/>
    <mergeCell ref="A15:J15"/>
    <mergeCell ref="A16:J16"/>
    <mergeCell ref="A17:J17"/>
    <mergeCell ref="A18:J18"/>
    <mergeCell ref="A1:A3"/>
    <mergeCell ref="B1:J1"/>
    <mergeCell ref="B2:J2"/>
    <mergeCell ref="B3:J3"/>
    <mergeCell ref="A4:A5"/>
    <mergeCell ref="B4:B5"/>
    <mergeCell ref="C4:C5"/>
    <mergeCell ref="D4:D5"/>
    <mergeCell ref="E4:E5"/>
    <mergeCell ref="F4:F5"/>
  </mergeCells>
  <phoneticPr fontId="4" type="noConversion"/>
  <hyperlinks>
    <hyperlink ref="A299:I299" r:id="rId1" display="业务  黄先生　TEL:2687217 MOBILE:13906028606     EMAIL:  huang.byron@cn.zim.com"/>
    <hyperlink ref="A60:J60" r:id="rId2" display="业务  Joy：TEL:0592-2687213          EMAIL:ye.joy@cn.zim.com"/>
    <hyperlink ref="A113:K113" r:id="rId3" display="业务  Elena   TEL:0592-2687212       EMAIL: Zhong.elena@cn.zim.com"/>
    <hyperlink ref="A328:I328" r:id="rId4" display="业务  黄先生　TEL:2687217 MOBILE:13906028606     EMAIL:  huang.byron@cn.zim.com"/>
    <hyperlink ref="A341:I341" r:id="rId5" display="业务  黄先生　TEL:2687217 MOBILE:13906028606     EMAIL:  huang.byron@cn.zim.com"/>
    <hyperlink ref="A192:J192" r:id="rId6" display="订舱咨询（提交订舱；修改订舱；订舱状态咨询）:cnxia.booking@zim.com/cnxia.booking@goldstarline.com 客服热线:400 8191071"/>
    <hyperlink ref="A188:I188" r:id="rId7" display="业务  黄先生　TEL:2687217 MOBILE:13906028606     EMAIL:  huang.byron@cn.zim.com"/>
    <hyperlink ref="A207:J207" r:id="rId8" display="订舱咨询（提交订舱；修改订舱；订舱状态咨询）:cnxia.booking@zim.com/cnxia.booking@goldstarline.com 客服热线:400 8191071"/>
    <hyperlink ref="A72:J72" r:id="rId9" display="业务  Joy：TEL:0592-2687213          EMAIL:ye.joy@cn.zim.com"/>
    <hyperlink ref="A85:J85" r:id="rId10" display="业务  Joy：TEL:0592-2687213          EMAIL:ye.joy@cn.zim.com"/>
  </hyperlinks>
  <printOptions horizontalCentered="1"/>
  <pageMargins left="0.23622047244094499" right="0.23622047244094499" top="0.74803149606299202" bottom="0.74803149606299202" header="0.31496062992126" footer="0.31496062992126"/>
  <pageSetup paperSize="9" scale="21" fitToHeight="2" orientation="portrait" r:id="rId11"/>
  <headerFooter>
    <oddHeader>&amp;L&amp;G&amp;C&amp;"Tahoma,Bold"&amp;26ZIM/GSL XIAMEN BRANCH
&amp;8&amp;K00+000X&amp;12&amp;K01+000
&amp;20 以 星 / 金 星 轮 船 有 限 公司 厦 门 分 公 司
&amp;11 &amp;R&amp;"Tahoma,Regular"&amp;12
福建省厦门市厦禾路189号银行中心29楼06-07室
The Bank Centre, Unit 12,33th Floor, No.189,
 Xiahe Road ,xiamen, Fujian, 361003 China</oddHeader>
    <oddFooter>&amp;L&amp;"Tahoma,Regular"&amp;A&amp;C&amp;"Tahoma,Regular"For reference only&amp;R&amp;"Tahoma,Regular"&amp;P / &amp;N</oddFooter>
  </headerFooter>
  <rowBreaks count="6" manualBreakCount="6">
    <brk id="61" max="16383" man="1"/>
    <brk id="98" max="16383" man="1"/>
    <brk id="141" max="16383" man="1"/>
    <brk id="208" max="16383" man="1"/>
    <brk id="261" max="16383" man="1"/>
    <brk id="319" max="16383" man="1"/>
  </rowBreaks>
  <colBreaks count="1" manualBreakCount="1">
    <brk id="10" max="1048575" man="1"/>
  </colBreaks>
  <legacyDrawingHF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FUZ-XIA</vt:lpstr>
      <vt:lpstr>2021-OCT</vt:lpstr>
      <vt:lpstr>'2021-OCT'!Print_Area</vt:lpstr>
    </vt:vector>
  </TitlesOfParts>
  <Company>china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AutoBVT</cp:lastModifiedBy>
  <dcterms:created xsi:type="dcterms:W3CDTF">2021-09-17T09:41:59Z</dcterms:created>
  <dcterms:modified xsi:type="dcterms:W3CDTF">2021-09-17T09:58:27Z</dcterms:modified>
</cp:coreProperties>
</file>