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FUZ-NGB" sheetId="4" r:id="rId1"/>
    <sheet name="ZIM NOV" sheetId="1" r:id="rId2"/>
    <sheet name="GSL NOV" sheetId="2" r:id="rId3"/>
  </sheets>
  <definedNames>
    <definedName name="_xlnm.Print_Area" localSheetId="1">'ZIM NOV'!$A$1:$M$69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C68" i="1" s="1"/>
  <c r="D68" i="1" s="1"/>
  <c r="C66" i="1"/>
  <c r="D66" i="1" s="1"/>
  <c r="B66" i="1"/>
  <c r="C52" i="1"/>
  <c r="D52" i="1" s="1"/>
  <c r="E52" i="1" s="1"/>
  <c r="F52" i="1" s="1"/>
  <c r="B41" i="1"/>
  <c r="B42" i="1" s="1"/>
  <c r="B43" i="1" s="1"/>
  <c r="C43" i="1" s="1"/>
  <c r="D43" i="1" s="1"/>
  <c r="C40" i="1"/>
  <c r="D40" i="1" s="1"/>
  <c r="B32" i="1"/>
  <c r="C32" i="1" s="1"/>
  <c r="D32" i="1" s="1"/>
  <c r="E32" i="1" s="1"/>
  <c r="F32" i="1" s="1"/>
  <c r="G32" i="1" s="1"/>
  <c r="H32" i="1" s="1"/>
  <c r="I32" i="1" s="1"/>
  <c r="C31" i="1"/>
  <c r="D31" i="1" s="1"/>
  <c r="E31" i="1" s="1"/>
  <c r="F31" i="1" s="1"/>
  <c r="G31" i="1" s="1"/>
  <c r="H31" i="1" s="1"/>
  <c r="I31" i="1" s="1"/>
  <c r="C41" i="1" l="1"/>
  <c r="D41" i="1" s="1"/>
  <c r="G41" i="1"/>
  <c r="F41" i="1"/>
  <c r="E41" i="1"/>
  <c r="E40" i="1"/>
  <c r="G40" i="1"/>
  <c r="F40" i="1"/>
  <c r="G43" i="1"/>
  <c r="F43" i="1"/>
  <c r="E43" i="1"/>
  <c r="C42" i="1"/>
  <c r="D42" i="1" s="1"/>
  <c r="B33" i="1"/>
  <c r="G42" i="1" l="1"/>
  <c r="F42" i="1"/>
  <c r="E42" i="1"/>
  <c r="C33" i="1"/>
  <c r="D33" i="1" s="1"/>
  <c r="E33" i="1" s="1"/>
  <c r="F33" i="1" s="1"/>
  <c r="G33" i="1" s="1"/>
  <c r="H33" i="1" s="1"/>
  <c r="I33" i="1" s="1"/>
  <c r="B34" i="1"/>
  <c r="B35" i="1" l="1"/>
  <c r="C35" i="1" s="1"/>
  <c r="D35" i="1" s="1"/>
  <c r="E35" i="1" s="1"/>
  <c r="F35" i="1" s="1"/>
  <c r="G35" i="1" s="1"/>
  <c r="H35" i="1" s="1"/>
  <c r="I35" i="1" s="1"/>
  <c r="C34" i="1"/>
  <c r="D34" i="1" s="1"/>
  <c r="E34" i="1" s="1"/>
  <c r="F34" i="1" s="1"/>
  <c r="G34" i="1" s="1"/>
  <c r="H34" i="1" s="1"/>
  <c r="I34" i="1" s="1"/>
  <c r="D104" i="2" l="1"/>
  <c r="C121" i="2" l="1"/>
  <c r="D121" i="2" s="1"/>
  <c r="E121" i="2" s="1"/>
  <c r="B122" i="2"/>
  <c r="B123" i="2" s="1"/>
  <c r="F121" i="2" l="1"/>
  <c r="C122" i="2"/>
  <c r="D122" i="2" s="1"/>
  <c r="E122" i="2" s="1"/>
  <c r="F122" i="2" s="1"/>
  <c r="B124" i="2"/>
  <c r="C123" i="2"/>
  <c r="D123" i="2" s="1"/>
  <c r="E123" i="2" s="1"/>
  <c r="F123" i="2" s="1"/>
  <c r="B98" i="2"/>
  <c r="B96" i="2"/>
  <c r="D95" i="2"/>
  <c r="C95" i="2"/>
  <c r="B113" i="2"/>
  <c r="B114" i="2" s="1"/>
  <c r="G112" i="2"/>
  <c r="F112" i="2"/>
  <c r="E112" i="2"/>
  <c r="D112" i="2"/>
  <c r="C112" i="2"/>
  <c r="B105" i="2"/>
  <c r="B87" i="2"/>
  <c r="C87" i="2" s="1"/>
  <c r="D86" i="2"/>
  <c r="E86" i="2" s="1"/>
  <c r="F86" i="2" s="1"/>
  <c r="G86" i="2" s="1"/>
  <c r="C86" i="2"/>
  <c r="B53" i="2"/>
  <c r="C53" i="2" s="1"/>
  <c r="D53" i="2" s="1"/>
  <c r="F53" i="2" s="1"/>
  <c r="G53" i="2" s="1"/>
  <c r="H53" i="2" s="1"/>
  <c r="B51" i="2"/>
  <c r="B52" i="2" s="1"/>
  <c r="C52" i="2" s="1"/>
  <c r="D52" i="2" s="1"/>
  <c r="C50" i="2"/>
  <c r="D50" i="2" s="1"/>
  <c r="B43" i="2"/>
  <c r="C42" i="2"/>
  <c r="D42" i="2" s="1"/>
  <c r="B34" i="2"/>
  <c r="C34" i="2" s="1"/>
  <c r="C33" i="2"/>
  <c r="D33" i="2" s="1"/>
  <c r="B23" i="2"/>
  <c r="B21" i="2"/>
  <c r="B22" i="2" s="1"/>
  <c r="C22" i="2" s="1"/>
  <c r="B20" i="2"/>
  <c r="C20" i="2" s="1"/>
  <c r="C19" i="2"/>
  <c r="D19" i="2" s="1"/>
  <c r="D20" i="2" s="1"/>
  <c r="F20" i="2" s="1"/>
  <c r="B6" i="2"/>
  <c r="B5" i="2"/>
  <c r="C4" i="2"/>
  <c r="D4" i="2" s="1"/>
  <c r="D5" i="2" s="1"/>
  <c r="E5" i="2" s="1"/>
  <c r="F5" i="2" s="1"/>
  <c r="G5" i="2" s="1"/>
  <c r="H5" i="2" s="1"/>
  <c r="I5" i="2" s="1"/>
  <c r="J5" i="2" s="1"/>
  <c r="B23" i="1"/>
  <c r="C23" i="1" s="1"/>
  <c r="D23" i="1" s="1"/>
  <c r="C22" i="1"/>
  <c r="D22" i="1" s="1"/>
  <c r="B14" i="1"/>
  <c r="B15" i="1" s="1"/>
  <c r="C13" i="1"/>
  <c r="D13" i="1" s="1"/>
  <c r="B5" i="1"/>
  <c r="B6" i="1" s="1"/>
  <c r="D4" i="1"/>
  <c r="J4" i="1" s="1"/>
  <c r="C4" i="1"/>
  <c r="F22" i="1" l="1"/>
  <c r="E22" i="1"/>
  <c r="D114" i="2"/>
  <c r="B115" i="2"/>
  <c r="B116" i="2" s="1"/>
  <c r="G114" i="2"/>
  <c r="C114" i="2"/>
  <c r="E114" i="2"/>
  <c r="B125" i="2"/>
  <c r="C124" i="2"/>
  <c r="D124" i="2" s="1"/>
  <c r="E124" i="2" s="1"/>
  <c r="F124" i="2" s="1"/>
  <c r="B7" i="2"/>
  <c r="B9" i="2" s="1"/>
  <c r="C5" i="2"/>
  <c r="B8" i="2"/>
  <c r="D8" i="2" s="1"/>
  <c r="D9" i="2" s="1"/>
  <c r="E9" i="2" s="1"/>
  <c r="F9" i="2" s="1"/>
  <c r="G9" i="2" s="1"/>
  <c r="H9" i="2" s="1"/>
  <c r="I9" i="2" s="1"/>
  <c r="J9" i="2" s="1"/>
  <c r="C6" i="2"/>
  <c r="D6" i="2" s="1"/>
  <c r="D7" i="2" s="1"/>
  <c r="E7" i="2" s="1"/>
  <c r="F7" i="2" s="1"/>
  <c r="G7" i="2" s="1"/>
  <c r="H7" i="2" s="1"/>
  <c r="I7" i="2" s="1"/>
  <c r="J7" i="2" s="1"/>
  <c r="D34" i="2"/>
  <c r="E34" i="2" s="1"/>
  <c r="F42" i="2"/>
  <c r="E42" i="2"/>
  <c r="B44" i="2"/>
  <c r="D44" i="2" s="1"/>
  <c r="D43" i="2"/>
  <c r="C43" i="2"/>
  <c r="F105" i="2"/>
  <c r="E105" i="2"/>
  <c r="D105" i="2"/>
  <c r="F113" i="2"/>
  <c r="G113" i="2"/>
  <c r="E113" i="2"/>
  <c r="D113" i="2"/>
  <c r="C113" i="2"/>
  <c r="H95" i="2"/>
  <c r="G95" i="2"/>
  <c r="F95" i="2"/>
  <c r="E95" i="2"/>
  <c r="B97" i="2"/>
  <c r="D96" i="2"/>
  <c r="E96" i="2" s="1"/>
  <c r="C98" i="2"/>
  <c r="B99" i="2"/>
  <c r="C99" i="2" s="1"/>
  <c r="D98" i="2"/>
  <c r="H98" i="2" s="1"/>
  <c r="F33" i="2"/>
  <c r="B35" i="2"/>
  <c r="C35" i="2" s="1"/>
  <c r="G4" i="1"/>
  <c r="K4" i="1"/>
  <c r="H20" i="2"/>
  <c r="G20" i="2"/>
  <c r="F50" i="2"/>
  <c r="G50" i="2" s="1"/>
  <c r="H50" i="2" s="1"/>
  <c r="H51" i="2" s="1"/>
  <c r="E50" i="2"/>
  <c r="E51" i="2" s="1"/>
  <c r="F51" i="2" s="1"/>
  <c r="G51" i="2" s="1"/>
  <c r="E33" i="2"/>
  <c r="C23" i="2"/>
  <c r="D23" i="2" s="1"/>
  <c r="B25" i="2"/>
  <c r="B24" i="2"/>
  <c r="C24" i="2" s="1"/>
  <c r="C21" i="2"/>
  <c r="D21" i="2" s="1"/>
  <c r="E20" i="2"/>
  <c r="D22" i="2"/>
  <c r="E52" i="2"/>
  <c r="C51" i="2"/>
  <c r="D51" i="2" s="1"/>
  <c r="B54" i="2"/>
  <c r="C54" i="2" s="1"/>
  <c r="D54" i="2" s="1"/>
  <c r="B106" i="2"/>
  <c r="C105" i="2"/>
  <c r="B88" i="2"/>
  <c r="D87" i="2"/>
  <c r="E87" i="2" s="1"/>
  <c r="F87" i="2" s="1"/>
  <c r="G87" i="2" s="1"/>
  <c r="C96" i="2"/>
  <c r="B16" i="1"/>
  <c r="C15" i="1"/>
  <c r="D15" i="1" s="1"/>
  <c r="I22" i="1"/>
  <c r="H22" i="1"/>
  <c r="G22" i="1"/>
  <c r="E13" i="1"/>
  <c r="F13" i="1"/>
  <c r="D6" i="1"/>
  <c r="C6" i="1"/>
  <c r="B7" i="1"/>
  <c r="I23" i="1"/>
  <c r="E23" i="1"/>
  <c r="F23" i="1"/>
  <c r="H23" i="1"/>
  <c r="G23" i="1"/>
  <c r="B24" i="1"/>
  <c r="H4" i="1"/>
  <c r="E4" i="1"/>
  <c r="I4" i="1"/>
  <c r="C5" i="1"/>
  <c r="C14" i="1"/>
  <c r="D14" i="1" s="1"/>
  <c r="F4" i="1"/>
  <c r="D5" i="1"/>
  <c r="C7" i="2" l="1"/>
  <c r="G115" i="2"/>
  <c r="F115" i="2"/>
  <c r="C115" i="2"/>
  <c r="E115" i="2"/>
  <c r="D115" i="2"/>
  <c r="C125" i="2"/>
  <c r="D125" i="2" s="1"/>
  <c r="E125" i="2" s="1"/>
  <c r="F125" i="2" s="1"/>
  <c r="F98" i="2"/>
  <c r="C44" i="2"/>
  <c r="B45" i="2"/>
  <c r="D45" i="2" s="1"/>
  <c r="D99" i="2"/>
  <c r="E99" i="2" s="1"/>
  <c r="G98" i="2"/>
  <c r="F34" i="2"/>
  <c r="F96" i="2"/>
  <c r="B36" i="2"/>
  <c r="G96" i="2"/>
  <c r="E98" i="2"/>
  <c r="H96" i="2"/>
  <c r="D35" i="2"/>
  <c r="D97" i="2"/>
  <c r="C97" i="2"/>
  <c r="F43" i="2"/>
  <c r="E43" i="2"/>
  <c r="B10" i="2"/>
  <c r="C8" i="2"/>
  <c r="D88" i="2"/>
  <c r="E88" i="2" s="1"/>
  <c r="F88" i="2" s="1"/>
  <c r="G88" i="2" s="1"/>
  <c r="B89" i="2"/>
  <c r="C88" i="2"/>
  <c r="C116" i="2"/>
  <c r="E54" i="2"/>
  <c r="F54" i="2"/>
  <c r="G54" i="2" s="1"/>
  <c r="H54" i="2" s="1"/>
  <c r="E44" i="2"/>
  <c r="F44" i="2"/>
  <c r="C9" i="2"/>
  <c r="B11" i="2"/>
  <c r="C11" i="2" s="1"/>
  <c r="F106" i="2"/>
  <c r="D106" i="2"/>
  <c r="B107" i="2"/>
  <c r="B108" i="2" s="1"/>
  <c r="C106" i="2"/>
  <c r="E106" i="2"/>
  <c r="D24" i="2"/>
  <c r="F22" i="2"/>
  <c r="H22" i="2"/>
  <c r="G22" i="2"/>
  <c r="E22" i="2"/>
  <c r="F52" i="2"/>
  <c r="G52" i="2" s="1"/>
  <c r="H52" i="2" s="1"/>
  <c r="E53" i="2"/>
  <c r="B26" i="2"/>
  <c r="C26" i="2" s="1"/>
  <c r="B27" i="2"/>
  <c r="C25" i="2"/>
  <c r="D25" i="2" s="1"/>
  <c r="B8" i="1"/>
  <c r="D7" i="1"/>
  <c r="C7" i="1"/>
  <c r="B25" i="1"/>
  <c r="C24" i="1"/>
  <c r="D24" i="1" s="1"/>
  <c r="J6" i="1"/>
  <c r="F6" i="1"/>
  <c r="I6" i="1"/>
  <c r="E6" i="1"/>
  <c r="H6" i="1"/>
  <c r="G6" i="1"/>
  <c r="K6" i="1"/>
  <c r="F15" i="1"/>
  <c r="E15" i="1"/>
  <c r="E14" i="1"/>
  <c r="F14" i="1"/>
  <c r="H5" i="1"/>
  <c r="K5" i="1"/>
  <c r="G5" i="1"/>
  <c r="J5" i="1"/>
  <c r="E5" i="1"/>
  <c r="F5" i="1"/>
  <c r="I5" i="1"/>
  <c r="B17" i="1"/>
  <c r="C17" i="1" s="1"/>
  <c r="D17" i="1" s="1"/>
  <c r="C16" i="1"/>
  <c r="D16" i="1" s="1"/>
  <c r="F108" i="2" l="1"/>
  <c r="C108" i="2"/>
  <c r="D108" i="2"/>
  <c r="E108" i="2"/>
  <c r="C45" i="2"/>
  <c r="C36" i="2"/>
  <c r="D36" i="2" s="1"/>
  <c r="F36" i="2" s="1"/>
  <c r="B37" i="2"/>
  <c r="C37" i="2" s="1"/>
  <c r="D37" i="2" s="1"/>
  <c r="F99" i="2"/>
  <c r="G99" i="2"/>
  <c r="H99" i="2"/>
  <c r="B12" i="2"/>
  <c r="C10" i="2"/>
  <c r="D10" i="2" s="1"/>
  <c r="D11" i="2" s="1"/>
  <c r="E11" i="2" s="1"/>
  <c r="F11" i="2" s="1"/>
  <c r="G11" i="2" s="1"/>
  <c r="H11" i="2" s="1"/>
  <c r="I11" i="2" s="1"/>
  <c r="J11" i="2" s="1"/>
  <c r="F97" i="2"/>
  <c r="H97" i="2"/>
  <c r="E97" i="2"/>
  <c r="G97" i="2"/>
  <c r="F35" i="2"/>
  <c r="E35" i="2"/>
  <c r="H24" i="2"/>
  <c r="D26" i="2"/>
  <c r="G24" i="2"/>
  <c r="E24" i="2"/>
  <c r="F24" i="2"/>
  <c r="D116" i="2"/>
  <c r="F116" i="2"/>
  <c r="E116" i="2"/>
  <c r="G116" i="2"/>
  <c r="B90" i="2"/>
  <c r="D89" i="2"/>
  <c r="E89" i="2" s="1"/>
  <c r="F89" i="2" s="1"/>
  <c r="G89" i="2" s="1"/>
  <c r="C89" i="2"/>
  <c r="C27" i="2"/>
  <c r="D27" i="2" s="1"/>
  <c r="B28" i="2"/>
  <c r="C28" i="2" s="1"/>
  <c r="E45" i="2"/>
  <c r="F45" i="2"/>
  <c r="E107" i="2"/>
  <c r="D107" i="2"/>
  <c r="C107" i="2"/>
  <c r="F107" i="2"/>
  <c r="E17" i="1"/>
  <c r="F17" i="1"/>
  <c r="H7" i="1"/>
  <c r="F7" i="1"/>
  <c r="E7" i="1"/>
  <c r="K7" i="1"/>
  <c r="G7" i="1"/>
  <c r="J7" i="1"/>
  <c r="I7" i="1"/>
  <c r="C25" i="1"/>
  <c r="D25" i="1" s="1"/>
  <c r="B26" i="1"/>
  <c r="C26" i="1" s="1"/>
  <c r="D26" i="1" s="1"/>
  <c r="F16" i="1"/>
  <c r="E16" i="1"/>
  <c r="I24" i="1"/>
  <c r="E24" i="1"/>
  <c r="H24" i="1"/>
  <c r="F24" i="1"/>
  <c r="G24" i="1"/>
  <c r="D8" i="1"/>
  <c r="C8" i="1"/>
  <c r="E36" i="2" l="1"/>
  <c r="F37" i="2"/>
  <c r="E37" i="2"/>
  <c r="B13" i="2"/>
  <c r="C13" i="2" s="1"/>
  <c r="C12" i="2"/>
  <c r="D12" i="2" s="1"/>
  <c r="D13" i="2" s="1"/>
  <c r="E13" i="2" s="1"/>
  <c r="F13" i="2" s="1"/>
  <c r="G13" i="2" s="1"/>
  <c r="H13" i="2" s="1"/>
  <c r="I13" i="2" s="1"/>
  <c r="J13" i="2" s="1"/>
  <c r="D28" i="2"/>
  <c r="F26" i="2"/>
  <c r="H26" i="2"/>
  <c r="E26" i="2"/>
  <c r="G26" i="2"/>
  <c r="C90" i="2"/>
  <c r="D90" i="2"/>
  <c r="E90" i="2" s="1"/>
  <c r="F90" i="2" s="1"/>
  <c r="G90" i="2" s="1"/>
  <c r="J8" i="1"/>
  <c r="F8" i="1"/>
  <c r="H8" i="1"/>
  <c r="G8" i="1"/>
  <c r="I8" i="1"/>
  <c r="E8" i="1"/>
  <c r="K8" i="1"/>
  <c r="I25" i="1"/>
  <c r="E25" i="1"/>
  <c r="H25" i="1"/>
  <c r="G25" i="1"/>
  <c r="F25" i="1"/>
  <c r="I26" i="1"/>
  <c r="E26" i="1"/>
  <c r="H26" i="1"/>
  <c r="F26" i="1"/>
  <c r="G26" i="1"/>
  <c r="H28" i="2" l="1"/>
  <c r="E28" i="2"/>
  <c r="F28" i="2"/>
  <c r="G28" i="2"/>
</calcChain>
</file>

<file path=xl/sharedStrings.xml><?xml version="1.0" encoding="utf-8"?>
<sst xmlns="http://schemas.openxmlformats.org/spreadsheetml/2006/main" count="534" uniqueCount="343">
  <si>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</si>
  <si>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Feeder VSL/VOY</t>
  </si>
  <si>
    <t xml:space="preserve">NINGBO SI CUT OFF 17:00 </t>
  </si>
  <si>
    <t>NINGBO CY CLOSING</t>
  </si>
  <si>
    <t>ETD NINGBO</t>
  </si>
  <si>
    <t>ITAGUAI</t>
  </si>
  <si>
    <t>SANTOS</t>
  </si>
  <si>
    <t>ITAPOA</t>
  </si>
  <si>
    <t>ITAJAI</t>
  </si>
  <si>
    <t>BUENOS AIRES</t>
  </si>
  <si>
    <t>MONTEVIDEO</t>
  </si>
  <si>
    <t>PARANAGUA</t>
  </si>
  <si>
    <t>MAERSK LAGUNA  v.143W(LG1,11W)</t>
  </si>
  <si>
    <t>MAERSK LIRQUEN V.144W  (LI4,13W)</t>
  </si>
  <si>
    <t>MAERSK LIMA  V.145W (ML3,12W)</t>
  </si>
  <si>
    <t>MAERSK LABREA  v.146W (JA4,9W)</t>
  </si>
  <si>
    <t>ATACAMA V.147W(VVQ,13W)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</si>
  <si>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</si>
  <si>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</si>
  <si>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</si>
  <si>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NINGBO  CY CLOSING</t>
  </si>
  <si>
    <t>PORT SAID</t>
  </si>
  <si>
    <t>HAIFA</t>
  </si>
  <si>
    <t>BLANK</t>
  </si>
  <si>
    <t>MAERSK HALIFAX v.144W(MH7,9W)</t>
  </si>
  <si>
    <t>MSC GENOVA  V.QX145W (VJV,11W)</t>
  </si>
  <si>
    <t>MAERSK HUACHO  V.146W (MH5,13W)</t>
  </si>
  <si>
    <t>MAERSK HIDALGO V.147W (HR3,14W)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</si>
  <si>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</si>
  <si>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</si>
  <si>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</si>
  <si>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</si>
  <si>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</si>
  <si>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</si>
  <si>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ZOE  V.FT143W (MZ0,8W)</t>
  </si>
  <si>
    <t>MSC MAYA V.FT144W (AY3,9W)</t>
  </si>
  <si>
    <t>MSC OLIVER V.FT145W (MO9,6W)</t>
  </si>
  <si>
    <t>MSC ANNA V.FT146W (MN9,7W)</t>
  </si>
  <si>
    <t>MSC ANNA V.FT147W (TC3,15W)</t>
  </si>
  <si>
    <r>
      <t>Zim Container Service Pacific (ZCP )外运船代，三期码头，七截二开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</si>
  <si>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ZIM ANTWERP  V.62E</t>
  </si>
  <si>
    <t>NINGBO SI CUT OFF AMS/ACI PORT14:00 &amp; NO AMS/ACI PORT WHOLE DAY</t>
  </si>
  <si>
    <t xml:space="preserve">KINGSTON </t>
  </si>
  <si>
    <t>SAVANNAH</t>
    <phoneticPr fontId="0" type="noConversion"/>
  </si>
  <si>
    <t xml:space="preserve"> CHARLESTON</t>
  </si>
  <si>
    <t>WILMINGTON</t>
  </si>
  <si>
    <t>JACKSONVILLE</t>
  </si>
  <si>
    <t>ZIM ANTWERP  V.62E (ZAW,62E)</t>
  </si>
  <si>
    <t>SEASPAN MELBOURNE V.41E (EE3, 41E)</t>
  </si>
  <si>
    <t>ZIM CHARLESTON V.1E (MB9, 1E)</t>
  </si>
  <si>
    <t>SANTA LORETTA V.14E (SL6, 14E)</t>
  </si>
  <si>
    <t>ZIM SAN DIEGO V.58E (ZDE,58E)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</si>
  <si>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外运船代，四期码头，一截三开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</si>
  <si>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Feeder VSL/VOY</t>
    <phoneticPr fontId="0" type="noConversion"/>
  </si>
  <si>
    <t>NINGBO SI CUT OFF AMS/ACI PORT18:00</t>
  </si>
  <si>
    <t>NEW YORK</t>
  </si>
  <si>
    <t>NORFOLK</t>
  </si>
  <si>
    <t>BALTIMORE</t>
  </si>
  <si>
    <t>GUNHILDE MAERSK V.143E (GU3,12E)</t>
  </si>
  <si>
    <t>GUTHORM MAERSK V.144E (GT3,15E)</t>
  </si>
  <si>
    <t>MAERSK YUKON V.145E (MY5,11E)</t>
  </si>
  <si>
    <t>TBN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</si>
  <si>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</t>
    </r>
    <r>
      <rPr>
        <b/>
        <sz val="12"/>
        <color theme="0"/>
        <rFont val="宋体"/>
        <charset val="134"/>
      </rPr>
      <t>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</si>
  <si>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VANCOUVER</t>
  </si>
  <si>
    <t>SEATTLE</t>
  </si>
  <si>
    <t>MAERSK SINGAPORE V.139N (VJP 14N)</t>
  </si>
  <si>
    <t>AKINADA BRIDGE V.5N (BN7,5N)</t>
  </si>
  <si>
    <t>订舱前请先咨询销售</t>
  </si>
  <si>
    <t>ZIM KINGSTON V.13N(ZKN,13N)</t>
  </si>
  <si>
    <t>\</t>
  </si>
  <si>
    <t>MELINA V.29N(BN1,29N)</t>
  </si>
  <si>
    <t>MAERSK LINS  V.144N(YE4,12N)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</si>
  <si>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rgb="FFC0000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(</t>
    </r>
    <r>
      <rPr>
        <b/>
        <sz val="12"/>
        <color rgb="FFFF0000"/>
        <rFont val="Microsoft YaHei UI"/>
        <family val="2"/>
      </rPr>
      <t>近期船期波动大，截单时间如有变请以我司客服发的通知为准</t>
    </r>
    <r>
      <rPr>
        <b/>
        <sz val="12"/>
        <color rgb="FFFF0000"/>
        <rFont val="Tahoma"/>
        <family val="2"/>
      </rPr>
      <t>)</t>
    </r>
  </si>
  <si>
    <t>NINGBO CY CLOSING 20:00</t>
  </si>
  <si>
    <t>MOBILE</t>
  </si>
  <si>
    <t>HOUSTON</t>
  </si>
  <si>
    <t xml:space="preserve">New Orleans </t>
  </si>
  <si>
    <t>MIAMI</t>
  </si>
  <si>
    <t>MAERSK ERIE V.144E(JNU,51E)</t>
  </si>
  <si>
    <t>NORTHERN MONUMENT V.145E( UVY,10E)</t>
  </si>
  <si>
    <t>MAERSK ONTARIO  V.146E (BVH,71E)</t>
  </si>
  <si>
    <t>MSC AQUARIUS V.FR147E (NQI,10E)</t>
  </si>
  <si>
    <t>Zim Express 3 (ZX3) 兴港船代，三期码头，天截二开</t>
  </si>
  <si>
    <t xml:space="preserve">NINGBO SI CUT OFF 14:00 </t>
  </si>
  <si>
    <t>LOS ANGELES</t>
  </si>
  <si>
    <t>ZIM SAO PAOLO V.103E(ZOP,103E)</t>
  </si>
  <si>
    <t>NAVIOS CHRYSALIS V.12E(VBR,12E)</t>
  </si>
  <si>
    <r>
      <t xml:space="preserve">FAR-EAST AFRICA EXPRESS LINE (FAX)  </t>
    </r>
    <r>
      <rPr>
        <b/>
        <sz val="12"/>
        <color theme="0"/>
        <rFont val="SimSun"/>
        <family val="3"/>
        <charset val="134"/>
      </rPr>
      <t>1截3开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SimSun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普通出口箱（除海铁）全部由陆路集卡直进甬舟码头</t>
    </r>
  </si>
  <si>
    <t>NINGBO SI CUT OFF 17:00</t>
  </si>
  <si>
    <t>PORT KELANG</t>
  </si>
  <si>
    <t>COLOMBO</t>
  </si>
  <si>
    <t>TEMA</t>
  </si>
  <si>
    <t>APAPA</t>
  </si>
  <si>
    <t>TINCAN</t>
  </si>
  <si>
    <t>ABIDIAN</t>
  </si>
  <si>
    <t>YONGZHOU W2140N（支线）</t>
  </si>
  <si>
    <t> </t>
  </si>
  <si>
    <t>JADRANA  V.144W(JD1,144W)</t>
  </si>
  <si>
    <t>YONGZHOU W2141N（支线）</t>
  </si>
  <si>
    <t>NAVIOS MAGNOLIA  V.145W(NM6,145W)</t>
  </si>
  <si>
    <t>YONGZHOU W2142N（支线）</t>
  </si>
  <si>
    <t>NAVIOS DESTINY  V.071W (ND3,146W)</t>
  </si>
  <si>
    <t>YONGZHOU W2143N（支线）</t>
  </si>
  <si>
    <t>BALTIC WEST V.147W(BW4,147W)</t>
  </si>
  <si>
    <t>YONGZHOU W2144N（支线）</t>
  </si>
  <si>
    <t>GIALOVA V.148W(IL5,148W)</t>
  </si>
  <si>
    <t>FAR-EAST AFRICA EXPRESS II LINE (FA2)   3截5开   兴港船代                                                                                                                                                       普通出口箱（除海铁）全部由陆路集卡直进甬舟码头　</t>
  </si>
  <si>
    <t>LOME</t>
  </si>
  <si>
    <t>COTONOU</t>
  </si>
  <si>
    <t>ONNE</t>
  </si>
  <si>
    <t>YONGZHOU C2145N（支线）</t>
  </si>
  <si>
    <t>NAVIOS DEVOTION  v.308W(NO5,144W)</t>
  </si>
  <si>
    <t>YONGZHOU C2146N（支线）</t>
  </si>
  <si>
    <t>CHRISTA SCHULTE  V.0010W(CS9,145W)</t>
  </si>
  <si>
    <t>YONGZHOU C2147N（支线）</t>
  </si>
  <si>
    <t>YONGZHOU C2148N（支线）</t>
  </si>
  <si>
    <t>KOTA LAYANG V.004W(KY6,147W)</t>
  </si>
  <si>
    <t>YONGZHOU C2149N（支线）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</si>
  <si>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</si>
  <si>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</si>
  <si>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</si>
  <si>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 xml:space="preserve">DURBAN </t>
  </si>
  <si>
    <t>CAPE TOWN(VIA SINGAPORE)</t>
  </si>
  <si>
    <t>DOLPHIN II  V.006W (QDL ,861W)</t>
  </si>
  <si>
    <t>MOL EARNEST V.064W(EQK,14W)</t>
  </si>
  <si>
    <t>MOL EXPLORER V.049W(XP1,24W)</t>
  </si>
  <si>
    <t>COSCO IZMIR V.064W(CZ1,7W)</t>
  </si>
  <si>
    <t>COSCO WELLINGTON V.078W (WGQ,101W)</t>
  </si>
  <si>
    <t>China East Africa Express （CEA）四期码头 五截天开  东南船代</t>
  </si>
  <si>
    <t>Feeder VSL/VOY</t>
    <phoneticPr fontId="22" type="noConversion"/>
  </si>
  <si>
    <t>MOMBASA</t>
  </si>
  <si>
    <t>DAR ES SALAAM</t>
  </si>
  <si>
    <t>PONTRESINA  V.144W (NB1 ,144W)</t>
  </si>
  <si>
    <t>NYK CLARA V.146W (DKJ,146W)</t>
  </si>
  <si>
    <t>BOMAR HAMBURG V.147W (BH1,147W)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</si>
  <si>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  <phoneticPr fontId="46" type="noConversion"/>
  </si>
  <si>
    <t xml:space="preserve">NHAVA SHEVA </t>
  </si>
  <si>
    <t>MUNDRA</t>
  </si>
  <si>
    <t>MUHAMMAD BIN QASIM</t>
  </si>
  <si>
    <t>KARACHI(SAPT)</t>
  </si>
  <si>
    <t>SWANSEA  V.0FF4FW1(QYY,10W)</t>
  </si>
  <si>
    <t>APL FLORIDA  V.0FF4HW1 (AF6,4W)</t>
  </si>
  <si>
    <t>CMA CGM RABELAIS V.0FF4HW1 (ZVW,5W)</t>
  </si>
  <si>
    <r>
      <t xml:space="preserve">NEW CHINA-INDIA-EXPRESS (NIX) </t>
    </r>
    <r>
      <rPr>
        <b/>
        <sz val="12"/>
        <color theme="0"/>
        <rFont val="宋体"/>
        <charset val="134"/>
      </rPr>
      <t>北三集司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</si>
  <si>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t>NHAVA SHEVA</t>
  </si>
  <si>
    <t>HAZIRA</t>
  </si>
  <si>
    <t>IAN H V.27W (IH2,27W)</t>
  </si>
  <si>
    <t>29-Oct</t>
  </si>
  <si>
    <t>按照港区</t>
  </si>
  <si>
    <t>1-Nov</t>
  </si>
  <si>
    <t>9-Nov</t>
  </si>
  <si>
    <t>18-Nov</t>
  </si>
  <si>
    <t>20-Nov</t>
  </si>
  <si>
    <t>22-Nov</t>
  </si>
  <si>
    <t>TESSA V.02141W (VTZ,463W)</t>
  </si>
  <si>
    <t>30-Oct</t>
  </si>
  <si>
    <t>4-Nov</t>
  </si>
  <si>
    <t>12-Nov</t>
  </si>
  <si>
    <t>EVER UNICORN V.149W (EWE,19W)</t>
  </si>
  <si>
    <t>15-Nov</t>
  </si>
  <si>
    <t>28-Nov</t>
  </si>
  <si>
    <t>30-Nov</t>
  </si>
  <si>
    <t>2-Dec</t>
  </si>
  <si>
    <t>ZARNATA EXPRESS V.15W (TX4,15W)</t>
  </si>
  <si>
    <t>14-Nov</t>
  </si>
  <si>
    <t>17-Nov</t>
  </si>
  <si>
    <t>25-Nov</t>
  </si>
  <si>
    <t>4-Dec</t>
  </si>
  <si>
    <t>6-Dec</t>
  </si>
  <si>
    <t>8-Dec</t>
  </si>
  <si>
    <t>X-PRESS ODYSSEY  V.21007W (ZWF,933W)</t>
  </si>
  <si>
    <t>23-Nov</t>
  </si>
  <si>
    <t>10-Dec</t>
  </si>
  <si>
    <t>12-Dec</t>
  </si>
  <si>
    <t>KMTC DUBAI V.2107W (KM8,17W)</t>
  </si>
  <si>
    <t>29-Nov</t>
  </si>
  <si>
    <t>9-Dec</t>
  </si>
  <si>
    <t>14-Dec</t>
  </si>
  <si>
    <t>16-Dec</t>
  </si>
  <si>
    <t>18-Dec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</si>
  <si>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</si>
  <si>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</si>
  <si>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</si>
  <si>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</si>
  <si>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CHARLESTON  V.02143W(HL5,10W)</t>
  </si>
  <si>
    <t>21-Dec</t>
  </si>
  <si>
    <t>19-Dec</t>
  </si>
  <si>
    <t>HAKATA SEOUL V.2144W (HQ3,20W)</t>
  </si>
  <si>
    <t>19-Nov</t>
  </si>
  <si>
    <t>17-Dec</t>
  </si>
  <si>
    <t>EMIRATES SANA  V.2149W (TH1,23W）</t>
  </si>
  <si>
    <t>24-Nov</t>
  </si>
  <si>
    <t>11-Dec</t>
  </si>
  <si>
    <t>13-Dec</t>
  </si>
  <si>
    <t>EMIRATES WASL V.2146W (EWL,33W)</t>
  </si>
  <si>
    <t>26-Nov</t>
  </si>
  <si>
    <t>20-Dec</t>
  </si>
  <si>
    <t>23-Dec</t>
  </si>
  <si>
    <t>EMIRATES WAFA V.2147W (EM5,23W)</t>
  </si>
  <si>
    <t>3-Dec</t>
  </si>
  <si>
    <t>22-Dec</t>
  </si>
  <si>
    <t>24-Dec</t>
  </si>
  <si>
    <t>27-Dec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</si>
  <si>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  </t>
    </r>
    <r>
      <rPr>
        <b/>
        <sz val="12"/>
        <color rgb="FFFFFFFF"/>
        <rFont val="Microsoft YaHei UI"/>
        <family val="2"/>
      </rPr>
      <t>外运船代</t>
    </r>
  </si>
  <si>
    <t xml:space="preserve">NINGBO SI CUT OFF </t>
  </si>
  <si>
    <t>SYDNEY</t>
  </si>
  <si>
    <t>MELBOURNE</t>
  </si>
  <si>
    <t>BRISBANE</t>
  </si>
  <si>
    <t>BRIGHT V.53S (BZ1,53S)</t>
  </si>
  <si>
    <t>待定</t>
  </si>
  <si>
    <t>GSL AFRICA  V.918S (LZH,918S)</t>
  </si>
  <si>
    <t>CAPE CITIUS V.7S (CI5,7S)</t>
  </si>
  <si>
    <t>LORRAINE V.33S (RLO,33S)</t>
  </si>
  <si>
    <t>NEW JERSEY TRADER  V.14S(NJ1,14S)</t>
  </si>
  <si>
    <t>*BRIGHT导EDI/ESI用 BRIGHT, 进港预录报关用BRIGHT1</t>
  </si>
  <si>
    <r>
      <t xml:space="preserve">CHINA_INDONESIA_SERVICE (CTI) </t>
    </r>
    <r>
      <rPr>
        <b/>
        <sz val="12"/>
        <color theme="0"/>
        <rFont val="宋体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</si>
  <si>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</si>
  <si>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JAKARTA</t>
  </si>
  <si>
    <t xml:space="preserve">SURABAYA </t>
  </si>
  <si>
    <t>DAVAO</t>
  </si>
  <si>
    <t>GSL ROSSI V.20S(BR4,20S)</t>
  </si>
  <si>
    <t xml:space="preserve">COSCO HOUSTON V.086S (OH4,19S)  </t>
  </si>
  <si>
    <t>HYUNDAI VOYAGER V.0115S(VHD,93S)</t>
  </si>
  <si>
    <t>YM ETERNITY V.102S(YE3,30S)</t>
  </si>
  <si>
    <t>GSL ROSSI V.21S(BR4,21S)</t>
  </si>
  <si>
    <t>China West India Express (CWX) 四期码头 ，一截三开，外运船代</t>
  </si>
  <si>
    <t>PORT KLANG(NORTH)</t>
  </si>
  <si>
    <t>KARACHI(PICT)</t>
  </si>
  <si>
    <t>X-PRESS ANGLESEY V.21003W  (HV1,5W)</t>
  </si>
  <si>
    <t>CELSIUS NAPLES V.2108W(OB5,4W)</t>
  </si>
  <si>
    <t>TS SINGAPORE V.21008W (RO2,930W)</t>
  </si>
  <si>
    <t>CALIFORNIA TRADER V.21005W (CZ2,21W)</t>
  </si>
  <si>
    <t>CHINA VIETNAM EXPRESS LINE (CVX) 三期码头 七截一开 兴港船代</t>
  </si>
  <si>
    <t>NINGBO SI CUT OFF</t>
  </si>
  <si>
    <t>HOCHIMINH CITY</t>
  </si>
  <si>
    <t>LAEM CHABANG</t>
  </si>
  <si>
    <t>BALNK</t>
  </si>
  <si>
    <t>BUXMELODY  V.166S (BWX,55S)</t>
  </si>
  <si>
    <t>YM CERTAINTY V.017S (YA4,15S)</t>
  </si>
  <si>
    <r>
      <t>DIAMANTIS P</t>
    </r>
    <r>
      <rPr>
        <b/>
        <sz val="12"/>
        <color rgb="FF002060"/>
        <rFont val="Arial"/>
        <family val="2"/>
      </rPr>
      <t xml:space="preserve">. </t>
    </r>
    <r>
      <rPr>
        <sz val="12"/>
        <color rgb="FF002060"/>
        <rFont val="Arial"/>
        <family val="2"/>
      </rPr>
      <t xml:space="preserve"> V.23S（DZP,23S)</t>
    </r>
  </si>
  <si>
    <t>BUXMELODY  V.167S (BWX,56S)</t>
  </si>
  <si>
    <r>
      <t>North China Malaysia Service</t>
    </r>
    <r>
      <rPr>
        <b/>
        <sz val="12"/>
        <color theme="0"/>
        <rFont val="宋体"/>
        <family val="3"/>
        <charset val="134"/>
      </rPr>
      <t>（</t>
    </r>
    <r>
      <rPr>
        <b/>
        <sz val="12"/>
        <color theme="0"/>
        <rFont val="Tahoma"/>
        <family val="2"/>
      </rPr>
      <t>CM2) 天截二开 北三集司   东南</t>
    </r>
    <r>
      <rPr>
        <b/>
        <sz val="12"/>
        <color theme="0"/>
        <rFont val="宋体"/>
        <family val="3"/>
        <charset val="134"/>
      </rPr>
      <t>船代</t>
    </r>
  </si>
  <si>
    <t>NINGBO SI CUT OFF 10:00</t>
  </si>
  <si>
    <t>NINGBO CY CLOSING 18:00</t>
  </si>
  <si>
    <t>SINGAPORE</t>
  </si>
  <si>
    <t>PORT KLEANG WEST</t>
  </si>
  <si>
    <t>PORT KELANG NORTH</t>
  </si>
  <si>
    <t>SITC SURABAYA V.2114S （SY1,10S)</t>
  </si>
  <si>
    <t>KMTC HOCHIMINH V.211S (KO2,10S)</t>
  </si>
  <si>
    <t>China Philippines Line (CPX) 大榭码头  七截一开  外运船代</t>
  </si>
  <si>
    <t>MANILA NORTH PORT</t>
  </si>
  <si>
    <t>MANILA SOUTH PORT</t>
  </si>
  <si>
    <t>HANSA FRESENBURG V.21013S (QFS,173S)</t>
  </si>
  <si>
    <t>OLYMPIA V.0JV6XS (YPP,88S)</t>
  </si>
  <si>
    <t>GREEN EARTH V.31S (GH4,31S)</t>
  </si>
  <si>
    <r>
      <t>SAN GIORGIO V.</t>
    </r>
    <r>
      <rPr>
        <sz val="11"/>
        <color theme="8" tint="-0.499984740745262"/>
        <rFont val="Calibri"/>
        <family val="2"/>
        <charset val="1"/>
      </rPr>
      <t xml:space="preserve"> </t>
    </r>
    <r>
      <rPr>
        <sz val="12"/>
        <color theme="8" tint="-0.499984740745262"/>
        <rFont val="Tahoma"/>
        <family val="2"/>
        <charset val="1"/>
      </rPr>
      <t>0JV75S (QGR,38S)</t>
    </r>
  </si>
  <si>
    <t>HANSA FRESENBURG V.21014S (QFS,174S)</t>
  </si>
  <si>
    <t>Russia Star Service(RUS)   甬舟码头 兴港船代     普通出口箱（除海铁）全部由陆路集卡直进甬舟码</t>
  </si>
  <si>
    <t xml:space="preserve">NINGBO SI CUT OFF  </t>
  </si>
  <si>
    <t>VLADIVOSTOK</t>
  </si>
  <si>
    <t>ASIATIC PRIDE V.9E (QLB,9E)</t>
  </si>
  <si>
    <t>10.27 17:00</t>
  </si>
  <si>
    <t>ASIATIC NEPTUNE V.67W (AN1,67W)</t>
  </si>
  <si>
    <t>11.1 17:00</t>
  </si>
  <si>
    <t>ASIATIC KING V.13W (AK6,13W)</t>
  </si>
  <si>
    <t>11.8 17:00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</si>
  <si>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</si>
  <si>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</si>
  <si>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</si>
  <si>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</si>
  <si>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</si>
  <si>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</si>
  <si>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</si>
  <si>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</si>
  <si>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</si>
  <si>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</si>
  <si>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</si>
  <si>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21543N</t>
  </si>
  <si>
    <t>/周六</t>
  </si>
  <si>
    <t>江阴</t>
  </si>
  <si>
    <t>/周三</t>
  </si>
  <si>
    <t>截关时间：
周二12:00  
截进重时间：周一24:00
截VGM时间：周一18：00</t>
  </si>
  <si>
    <t>21544N</t>
  </si>
  <si>
    <t>/周四</t>
  </si>
  <si>
    <t>截关时间：
周三12:00  
截进重时间：
周二24:00
截VGM时间：周二18：00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</si>
  <si>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</si>
  <si>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</si>
  <si>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</si>
  <si>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</si>
  <si>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</si>
  <si>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</si>
  <si>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</si>
  <si>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</si>
  <si>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XINOU15</t>
  </si>
  <si>
    <t>OX2/112N</t>
  </si>
  <si>
    <t>2021-11-01</t>
  </si>
  <si>
    <t>OX2/116N</t>
  </si>
  <si>
    <t>2021-11-08</t>
  </si>
  <si>
    <t>21545N</t>
  </si>
  <si>
    <t>OX2/120N</t>
  </si>
  <si>
    <t>2021-11-15</t>
  </si>
  <si>
    <t>21546N</t>
  </si>
  <si>
    <t>OX2/124N</t>
  </si>
  <si>
    <t>2021-11-22</t>
  </si>
  <si>
    <t>21547N</t>
  </si>
  <si>
    <t>OX2/128N</t>
  </si>
  <si>
    <t>2021-11-29</t>
  </si>
  <si>
    <t>2021-11-03</t>
  </si>
  <si>
    <t>2021-11-10</t>
  </si>
  <si>
    <t>2021-11-17</t>
  </si>
  <si>
    <t>2021-11-24</t>
  </si>
  <si>
    <t>21548N</t>
  </si>
  <si>
    <t>2021-12-01</t>
  </si>
  <si>
    <t>XINMINGZHOU80</t>
  </si>
  <si>
    <t>UX2/374N</t>
  </si>
  <si>
    <t>2021-11-04</t>
  </si>
  <si>
    <t>UX2/378N</t>
  </si>
  <si>
    <t>2021-11-11</t>
  </si>
  <si>
    <t>UX2/382N</t>
  </si>
  <si>
    <t>2021-11-18</t>
  </si>
  <si>
    <t>UX2/386N</t>
  </si>
  <si>
    <t>2021-11-25</t>
  </si>
  <si>
    <t>UX2/390N</t>
  </si>
  <si>
    <t>2021-12-02</t>
  </si>
  <si>
    <t>YONGXIN101</t>
  </si>
  <si>
    <t>QB8/898N</t>
  </si>
  <si>
    <t>2021-11-06</t>
  </si>
  <si>
    <t>QB8/902N</t>
  </si>
  <si>
    <t>2021-11-13</t>
  </si>
  <si>
    <t>QB8/906N</t>
  </si>
  <si>
    <t>2021-11-20</t>
  </si>
  <si>
    <t>QB8/910N</t>
  </si>
  <si>
    <t>2021-11-27</t>
  </si>
  <si>
    <t>QB8/914N</t>
  </si>
  <si>
    <t>2021-12-04</t>
  </si>
  <si>
    <t>XINYONGCHANG17</t>
  </si>
  <si>
    <t>OG3/309N</t>
  </si>
  <si>
    <t>OG3/301N</t>
  </si>
  <si>
    <t>OG3/305N</t>
  </si>
  <si>
    <r>
      <rPr>
        <sz val="9"/>
        <color rgb="FFFF0000"/>
        <rFont val="宋体"/>
        <charset val="134"/>
      </rPr>
      <t>暂不接受40‘订舱</t>
    </r>
    <r>
      <rPr>
        <sz val="9"/>
        <color rgb="FF212B60"/>
        <rFont val="宋体"/>
        <family val="3"/>
        <charset val="134"/>
      </rPr>
      <t xml:space="preserve">
截关时间：
周五12:00  
截进重时间：
周四24:00
截VGM时间：周四18：00</t>
    </r>
  </si>
  <si>
    <t>OG3/313N</t>
  </si>
  <si>
    <t>OG3/317N</t>
  </si>
  <si>
    <t>ZIM Not accept FOB cargo to Turkey in Q4!!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</si>
</sst>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[$-409]d\-mmm;@"/>
    <numFmt numFmtId="166" formatCode="0000"/>
  </numFmts>
  <fonts count="71"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Calibri Light"/>
      <family val="2"/>
      <scheme val="major"/>
    </font>
    <font>
      <sz val="12"/>
      <color rgb="FF212B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b/>
      <sz val="12"/>
      <color theme="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C00000"/>
      <name val="Tahoma"/>
      <family val="2"/>
    </font>
    <font>
      <sz val="12"/>
      <name val="Calibri"/>
      <family val="2"/>
      <scheme val="minor"/>
    </font>
    <font>
      <sz val="12"/>
      <name val="Tahoma"/>
      <family val="2"/>
    </font>
    <font>
      <sz val="12"/>
      <color theme="8" tint="-0.499984740745262"/>
      <name val="Tahoma"/>
      <family val="2"/>
    </font>
    <font>
      <sz val="9"/>
      <color rgb="FF212B60"/>
      <name val="Tahoma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SimSun"/>
      <family val="3"/>
      <charset val="134"/>
    </font>
    <font>
      <b/>
      <sz val="12"/>
      <name val="Tahoma"/>
      <family val="2"/>
    </font>
    <font>
      <b/>
      <sz val="12"/>
      <color rgb="FF002060"/>
      <name val="Tahoma"/>
      <family val="2"/>
    </font>
    <font>
      <sz val="10"/>
      <color rgb="FF000000"/>
      <name val="Times New Roman"/>
      <family val="1"/>
    </font>
    <font>
      <sz val="12"/>
      <color rgb="FF212B60"/>
      <name val="Microsoft YaHei UI"/>
      <family val="2"/>
    </font>
    <font>
      <b/>
      <sz val="11"/>
      <color rgb="FFFFFFFF"/>
      <name val="&amp;quot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宋体"/>
      <family val="3"/>
      <charset val="134"/>
    </font>
    <font>
      <b/>
      <sz val="11"/>
      <color rgb="FF2C3C73"/>
      <name val="Arial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theme="8" tint="-0.499984740745262"/>
      <name val="Tahoma"/>
      <family val="2"/>
    </font>
    <font>
      <sz val="12"/>
      <color rgb="FF000000"/>
      <name val="Tahoma"/>
      <family val="2"/>
    </font>
    <font>
      <b/>
      <sz val="16"/>
      <color rgb="FF212B60"/>
      <name val="Calibri"/>
      <family val="2"/>
    </font>
    <font>
      <sz val="12"/>
      <color theme="8" tint="-0.499984740745262"/>
      <name val="Arial"/>
      <family val="2"/>
    </font>
    <font>
      <sz val="12"/>
      <color rgb="FF002060"/>
      <name val="Arial"/>
      <family val="2"/>
    </font>
    <font>
      <sz val="12"/>
      <name val="Times New Roman"/>
      <family val="1"/>
    </font>
    <font>
      <sz val="10"/>
      <color rgb="FF212B60"/>
      <name val="Times New Roman"/>
      <family val="1"/>
      <charset val="1"/>
    </font>
    <font>
      <b/>
      <sz val="12"/>
      <color rgb="FF203764"/>
      <name val="Tahoma"/>
      <family val="2"/>
    </font>
    <font>
      <b/>
      <sz val="12"/>
      <color theme="0"/>
      <name val="Tahoma"/>
      <family val="2"/>
      <charset val="1"/>
    </font>
    <font>
      <b/>
      <sz val="14"/>
      <color rgb="FF212B60"/>
      <name val="DengXian"/>
      <family val="3"/>
      <charset val="134"/>
    </font>
    <font>
      <b/>
      <sz val="12"/>
      <color rgb="FF000000"/>
      <name val="Tahoma"/>
      <family val="2"/>
    </font>
    <font>
      <sz val="9"/>
      <name val="Calibri"/>
      <family val="3"/>
      <charset val="134"/>
      <scheme val="minor"/>
    </font>
    <font>
      <b/>
      <sz val="12"/>
      <color theme="2"/>
      <name val="Microsoft YaHei UI"/>
      <family val="2"/>
      <charset val="134"/>
    </font>
    <font>
      <sz val="11"/>
      <color theme="8" tint="-0.499984740745262"/>
      <name val="Calibri"/>
      <family val="2"/>
      <charset val="1"/>
    </font>
    <font>
      <sz val="12"/>
      <color theme="8" tint="-0.499984740745262"/>
      <name val="Tahoma"/>
      <family val="2"/>
      <charset val="1"/>
    </font>
    <font>
      <sz val="12"/>
      <color theme="8" tint="-0.499984740745262"/>
      <name val="Calibri"/>
      <family val="2"/>
    </font>
    <font>
      <b/>
      <sz val="12"/>
      <color rgb="FFC00000"/>
      <name val="Microsoft YaHei UI"/>
      <family val="2"/>
    </font>
    <font>
      <b/>
      <sz val="12"/>
      <color rgb="FFFF0000"/>
      <name val="Microsoft YaHei UI"/>
      <family val="2"/>
    </font>
    <font>
      <b/>
      <sz val="12"/>
      <color rgb="FF002060"/>
      <name val="Arial"/>
      <family val="2"/>
    </font>
    <font>
      <sz val="12"/>
      <color rgb="FF002060"/>
      <name val="宋体"/>
      <family val="3"/>
      <charset val="134"/>
    </font>
    <font>
      <sz val="12"/>
      <color rgb="FFC00000"/>
      <name val="Tahoma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sz val="9"/>
      <name val="Tahoma"/>
      <family val="2"/>
    </font>
    <font>
      <sz val="9"/>
      <color rgb="FF212B60"/>
      <name val="宋体"/>
      <family val="3"/>
      <charset val="134"/>
    </font>
    <font>
      <sz val="10"/>
      <name val="Tahoma"/>
      <family val="2"/>
      <charset val="134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0"/>
      <name val="Calibri"/>
      <family val="3"/>
      <charset val="134"/>
      <scheme val="minor"/>
    </font>
    <font>
      <sz val="9"/>
      <color rgb="FFFF0000"/>
      <name val="宋体"/>
      <charset val="134"/>
    </font>
    <font>
      <sz val="9"/>
      <color rgb="FF212B60"/>
      <name val="宋体"/>
      <charset val="134"/>
    </font>
  </fonts>
  <fills count="12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2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212B6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/>
      <right style="medium">
        <color indexed="64"/>
      </right>
      <top style="medium">
        <color rgb="FF212B6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212B60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indexed="64"/>
      </top>
      <bottom/>
      <diagonal/>
    </border>
    <border>
      <left style="medium">
        <color rgb="FF212B6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2" borderId="1">
      <alignment vertical="center"/>
    </xf>
    <xf numFmtId="165" fontId="5" fillId="0" borderId="1" applyAlignment="0">
      <alignment horizontal="center" vertical="center" wrapText="1"/>
    </xf>
    <xf numFmtId="165" fontId="21" fillId="0" borderId="0"/>
  </cellStyleXfs>
  <cellXfs count="449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165" fontId="6" fillId="0" borderId="0" xfId="2" applyFont="1" applyBorder="1" applyAlignment="1"/>
    <xf numFmtId="165" fontId="6" fillId="0" borderId="0" xfId="2" quotePrefix="1" applyFont="1" applyBorder="1" applyAlignment="1">
      <alignment horizontal="center" vertical="center"/>
    </xf>
    <xf numFmtId="165" fontId="6" fillId="0" borderId="0" xfId="2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8" fillId="0" borderId="0" xfId="0" applyFont="1"/>
    <xf numFmtId="0" fontId="15" fillId="0" borderId="0" xfId="0" applyFont="1"/>
    <xf numFmtId="0" fontId="6" fillId="0" borderId="0" xfId="0" applyFont="1"/>
    <xf numFmtId="0" fontId="15" fillId="4" borderId="0" xfId="0" applyFont="1" applyFill="1"/>
    <xf numFmtId="0" fontId="6" fillId="4" borderId="0" xfId="0" applyFont="1" applyFill="1"/>
    <xf numFmtId="165" fontId="6" fillId="4" borderId="11" xfId="2" quotePrefix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165" fontId="6" fillId="0" borderId="0" xfId="2" quotePrefix="1" applyFont="1" applyBorder="1" applyAlignment="1">
      <alignment horizontal="center"/>
    </xf>
    <xf numFmtId="0" fontId="3" fillId="0" borderId="0" xfId="0" applyFont="1"/>
    <xf numFmtId="0" fontId="3" fillId="4" borderId="0" xfId="0" applyFont="1" applyFill="1"/>
    <xf numFmtId="0" fontId="7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165" fontId="6" fillId="4" borderId="11" xfId="2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65" fontId="6" fillId="4" borderId="19" xfId="2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6" fillId="4" borderId="24" xfId="2" quotePrefix="1" applyFont="1" applyFill="1" applyBorder="1" applyAlignment="1">
      <alignment horizontal="center" vertical="center"/>
    </xf>
    <xf numFmtId="165" fontId="6" fillId="4" borderId="24" xfId="2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0" xfId="2" applyFont="1" applyBorder="1" applyAlignment="1">
      <alignment wrapText="1"/>
    </xf>
    <xf numFmtId="165" fontId="6" fillId="0" borderId="11" xfId="2" quotePrefix="1" applyFont="1" applyBorder="1" applyAlignment="1">
      <alignment horizontal="center" vertical="center"/>
    </xf>
    <xf numFmtId="165" fontId="6" fillId="0" borderId="11" xfId="2" applyFont="1" applyBorder="1" applyAlignment="1">
      <alignment horizontal="center" vertical="center"/>
    </xf>
    <xf numFmtId="0" fontId="4" fillId="0" borderId="1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7" xfId="0" applyFont="1" applyBorder="1"/>
    <xf numFmtId="165" fontId="3" fillId="3" borderId="4" xfId="3" applyFont="1" applyFill="1" applyBorder="1" applyAlignment="1" applyProtection="1">
      <alignment horizontal="left" vertical="center" wrapText="1"/>
      <protection hidden="1"/>
    </xf>
    <xf numFmtId="165" fontId="3" fillId="3" borderId="5" xfId="3" applyFont="1" applyFill="1" applyBorder="1" applyAlignment="1" applyProtection="1">
      <alignment horizontal="center" vertical="center" wrapText="1"/>
      <protection hidden="1"/>
    </xf>
    <xf numFmtId="165" fontId="3" fillId="3" borderId="33" xfId="3" applyFont="1" applyFill="1" applyBorder="1" applyAlignment="1" applyProtection="1">
      <alignment horizontal="center" vertical="center" wrapText="1"/>
      <protection hidden="1"/>
    </xf>
    <xf numFmtId="165" fontId="3" fillId="3" borderId="34" xfId="3" applyFont="1" applyFill="1" applyBorder="1" applyAlignment="1" applyProtection="1">
      <alignment horizontal="center" vertical="center" wrapText="1"/>
      <protection hidden="1"/>
    </xf>
    <xf numFmtId="165" fontId="6" fillId="0" borderId="35" xfId="2" quotePrefix="1" applyFont="1" applyBorder="1" applyAlignment="1">
      <alignment horizontal="left" vertical="center"/>
    </xf>
    <xf numFmtId="165" fontId="6" fillId="0" borderId="36" xfId="2" quotePrefix="1" applyFont="1" applyBorder="1" applyAlignment="1">
      <alignment horizontal="center" vertical="center"/>
    </xf>
    <xf numFmtId="165" fontId="6" fillId="0" borderId="37" xfId="2" quotePrefix="1" applyFont="1" applyBorder="1" applyAlignment="1">
      <alignment horizontal="center" vertical="center"/>
    </xf>
    <xf numFmtId="165" fontId="6" fillId="0" borderId="38" xfId="2" quotePrefix="1" applyFont="1" applyBorder="1" applyAlignment="1">
      <alignment horizontal="center" vertical="center"/>
    </xf>
    <xf numFmtId="165" fontId="6" fillId="0" borderId="39" xfId="2" quotePrefix="1" applyFont="1" applyBorder="1" applyAlignment="1">
      <alignment horizontal="center" vertical="center"/>
    </xf>
    <xf numFmtId="165" fontId="20" fillId="0" borderId="21" xfId="2" quotePrefix="1" applyFont="1" applyBorder="1" applyAlignment="1">
      <alignment horizontal="left" vertical="center"/>
    </xf>
    <xf numFmtId="165" fontId="6" fillId="0" borderId="22" xfId="2" quotePrefix="1" applyFont="1" applyBorder="1" applyAlignment="1">
      <alignment horizontal="center" vertical="center"/>
    </xf>
    <xf numFmtId="165" fontId="6" fillId="0" borderId="21" xfId="2" quotePrefix="1" applyFont="1" applyBorder="1" applyAlignment="1">
      <alignment horizontal="left" vertical="center"/>
    </xf>
    <xf numFmtId="165" fontId="6" fillId="0" borderId="40" xfId="2" quotePrefix="1" applyFont="1" applyBorder="1" applyAlignment="1">
      <alignment horizontal="center" vertical="center"/>
    </xf>
    <xf numFmtId="165" fontId="6" fillId="0" borderId="41" xfId="2" quotePrefix="1" applyFont="1" applyBorder="1" applyAlignment="1">
      <alignment horizontal="center" vertical="center"/>
    </xf>
    <xf numFmtId="165" fontId="6" fillId="0" borderId="42" xfId="2" quotePrefix="1" applyFont="1" applyBorder="1" applyAlignment="1">
      <alignment horizontal="center" vertical="center"/>
    </xf>
    <xf numFmtId="165" fontId="6" fillId="0" borderId="43" xfId="2" quotePrefix="1" applyFont="1" applyBorder="1" applyAlignment="1">
      <alignment horizontal="center" vertical="center"/>
    </xf>
    <xf numFmtId="165" fontId="4" fillId="0" borderId="44" xfId="2" applyFont="1" applyBorder="1" applyAlignment="1">
      <alignment vertical="center" wrapText="1"/>
    </xf>
    <xf numFmtId="164" fontId="7" fillId="2" borderId="2" xfId="1" applyFont="1" applyBorder="1" applyAlignment="1">
      <alignment horizontal="left" vertical="center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165" fontId="6" fillId="0" borderId="1" xfId="2" quotePrefix="1" applyFont="1" applyAlignment="1">
      <alignment horizontal="center" vertical="center"/>
    </xf>
    <xf numFmtId="165" fontId="6" fillId="0" borderId="1" xfId="2" applyFont="1" applyAlignment="1">
      <alignment horizontal="center" vertical="center"/>
    </xf>
    <xf numFmtId="165" fontId="6" fillId="0" borderId="45" xfId="2" quotePrefix="1" applyFont="1" applyBorder="1" applyAlignment="1">
      <alignment horizontal="center" vertical="center"/>
    </xf>
    <xf numFmtId="165" fontId="6" fillId="0" borderId="41" xfId="2" applyFont="1" applyBorder="1" applyAlignment="1">
      <alignment horizontal="center" vertical="center"/>
    </xf>
    <xf numFmtId="165" fontId="6" fillId="0" borderId="46" xfId="2" quotePrefix="1" applyFont="1" applyBorder="1" applyAlignment="1">
      <alignment horizontal="center" vertical="center"/>
    </xf>
    <xf numFmtId="165" fontId="6" fillId="0" borderId="46" xfId="2" applyFont="1" applyBorder="1" applyAlignment="1">
      <alignment horizontal="center" vertical="center"/>
    </xf>
    <xf numFmtId="165" fontId="6" fillId="0" borderId="42" xfId="2" applyFont="1" applyBorder="1" applyAlignment="1">
      <alignment horizontal="center" vertical="center"/>
    </xf>
    <xf numFmtId="0" fontId="3" fillId="8" borderId="17" xfId="0" applyFont="1" applyFill="1" applyBorder="1" applyAlignment="1">
      <alignment wrapText="1"/>
    </xf>
    <xf numFmtId="0" fontId="24" fillId="8" borderId="4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42" xfId="0" applyFont="1" applyFill="1" applyBorder="1" applyAlignment="1" applyProtection="1">
      <alignment horizontal="center" vertical="center" wrapText="1"/>
      <protection hidden="1"/>
    </xf>
    <xf numFmtId="0" fontId="3" fillId="5" borderId="51" xfId="0" applyFont="1" applyFill="1" applyBorder="1" applyAlignment="1">
      <alignment horizontal="center" vertical="center" wrapText="1"/>
    </xf>
    <xf numFmtId="165" fontId="4" fillId="0" borderId="45" xfId="2" quotePrefix="1" applyFont="1" applyBorder="1" applyAlignment="1">
      <alignment horizontal="center" vertical="center"/>
    </xf>
    <xf numFmtId="165" fontId="4" fillId="0" borderId="1" xfId="2" quotePrefix="1" applyFont="1" applyAlignment="1">
      <alignment horizontal="center" vertical="center"/>
    </xf>
    <xf numFmtId="0" fontId="14" fillId="0" borderId="0" xfId="0" applyFont="1"/>
    <xf numFmtId="0" fontId="6" fillId="0" borderId="40" xfId="0" applyFont="1" applyBorder="1" applyAlignment="1">
      <alignment horizontal="center" vertical="center"/>
    </xf>
    <xf numFmtId="0" fontId="4" fillId="0" borderId="52" xfId="0" applyFont="1" applyBorder="1"/>
    <xf numFmtId="165" fontId="4" fillId="0" borderId="41" xfId="2" quotePrefix="1" applyFont="1" applyBorder="1" applyAlignment="1">
      <alignment horizontal="center" vertical="center"/>
    </xf>
    <xf numFmtId="165" fontId="4" fillId="0" borderId="42" xfId="2" quotePrefix="1" applyFont="1" applyBorder="1" applyAlignment="1">
      <alignment horizontal="center" vertical="center"/>
    </xf>
    <xf numFmtId="165" fontId="14" fillId="0" borderId="0" xfId="2" quotePrefix="1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left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165" fontId="6" fillId="0" borderId="11" xfId="2" quotePrefix="1" applyFont="1" applyBorder="1" applyAlignment="1">
      <alignment horizontal="center"/>
    </xf>
    <xf numFmtId="165" fontId="6" fillId="0" borderId="11" xfId="2" applyFont="1" applyBorder="1" applyAlignment="1">
      <alignment horizontal="center"/>
    </xf>
    <xf numFmtId="0" fontId="4" fillId="0" borderId="0" xfId="0" applyFont="1"/>
    <xf numFmtId="0" fontId="3" fillId="3" borderId="50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wrapText="1"/>
    </xf>
    <xf numFmtId="0" fontId="3" fillId="3" borderId="62" xfId="0" applyFont="1" applyFill="1" applyBorder="1" applyAlignment="1" applyProtection="1">
      <alignment vertical="center" wrapText="1"/>
      <protection hidden="1"/>
    </xf>
    <xf numFmtId="0" fontId="3" fillId="0" borderId="24" xfId="0" applyFont="1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165" fontId="6" fillId="0" borderId="0" xfId="2" quotePrefix="1" applyFont="1" applyBorder="1" applyAlignment="1">
      <alignment vertical="center"/>
    </xf>
    <xf numFmtId="165" fontId="6" fillId="0" borderId="0" xfId="2" applyFont="1" applyBorder="1" applyAlignment="1">
      <alignment vertical="center"/>
    </xf>
    <xf numFmtId="165" fontId="6" fillId="0" borderId="0" xfId="2" quotePrefix="1" applyFont="1" applyBorder="1" applyAlignment="1"/>
    <xf numFmtId="0" fontId="6" fillId="0" borderId="0" xfId="0" applyFont="1" applyAlignment="1">
      <alignment vertical="center" wrapText="1"/>
    </xf>
    <xf numFmtId="0" fontId="3" fillId="3" borderId="65" xfId="0" applyFont="1" applyFill="1" applyBorder="1" applyAlignment="1" applyProtection="1">
      <alignment horizontal="left" vertical="center" wrapText="1"/>
      <protection hidden="1"/>
    </xf>
    <xf numFmtId="0" fontId="3" fillId="3" borderId="17" xfId="0" applyFont="1" applyFill="1" applyBorder="1" applyAlignment="1" applyProtection="1">
      <alignment horizontal="left" vertical="center" wrapText="1"/>
      <protection hidden="1"/>
    </xf>
    <xf numFmtId="0" fontId="3" fillId="3" borderId="47" xfId="0" applyFont="1" applyFill="1" applyBorder="1" applyAlignment="1" applyProtection="1">
      <alignment horizontal="center" vertical="center" wrapText="1"/>
      <protection hidden="1"/>
    </xf>
    <xf numFmtId="165" fontId="6" fillId="0" borderId="10" xfId="2" applyFont="1" applyBorder="1" applyAlignment="1">
      <alignment horizontal="center" vertical="center"/>
    </xf>
    <xf numFmtId="165" fontId="6" fillId="0" borderId="49" xfId="2" quotePrefix="1" applyFont="1" applyBorder="1" applyAlignment="1">
      <alignment horizontal="center" vertical="center"/>
    </xf>
    <xf numFmtId="165" fontId="4" fillId="0" borderId="50" xfId="2" quotePrefix="1" applyFont="1" applyBorder="1" applyAlignment="1">
      <alignment horizontal="center" vertical="center"/>
    </xf>
    <xf numFmtId="165" fontId="4" fillId="0" borderId="24" xfId="2" quotePrefix="1" applyFont="1" applyBorder="1" applyAlignment="1">
      <alignment horizontal="center" vertical="center"/>
    </xf>
    <xf numFmtId="165" fontId="4" fillId="0" borderId="0" xfId="2" quotePrefix="1" applyFont="1" applyBorder="1" applyAlignment="1">
      <alignment horizontal="center" vertical="center"/>
    </xf>
    <xf numFmtId="0" fontId="20" fillId="0" borderId="49" xfId="0" applyFont="1" applyBorder="1"/>
    <xf numFmtId="0" fontId="14" fillId="4" borderId="0" xfId="0" applyFont="1" applyFill="1"/>
    <xf numFmtId="164" fontId="7" fillId="9" borderId="67" xfId="1" applyFont="1" applyFill="1" applyBorder="1">
      <alignment vertical="center"/>
    </xf>
    <xf numFmtId="164" fontId="7" fillId="9" borderId="10" xfId="1" applyFont="1" applyFill="1" applyBorder="1">
      <alignment vertical="center"/>
    </xf>
    <xf numFmtId="164" fontId="2" fillId="9" borderId="10" xfId="1" applyFont="1" applyFill="1" applyBorder="1">
      <alignment vertical="center"/>
    </xf>
    <xf numFmtId="164" fontId="2" fillId="9" borderId="26" xfId="1" applyFont="1" applyFill="1" applyBorder="1">
      <alignment vertical="center"/>
    </xf>
    <xf numFmtId="165" fontId="6" fillId="0" borderId="24" xfId="2" quotePrefix="1" applyFont="1" applyBorder="1" applyAlignment="1">
      <alignment horizontal="center" vertical="center"/>
    </xf>
    <xf numFmtId="165" fontId="6" fillId="0" borderId="24" xfId="2" applyFont="1" applyBorder="1" applyAlignment="1">
      <alignment horizontal="center" vertical="center"/>
    </xf>
    <xf numFmtId="165" fontId="6" fillId="0" borderId="24" xfId="2" quotePrefix="1" applyFont="1" applyBorder="1" applyAlignment="1">
      <alignment horizontal="center"/>
    </xf>
    <xf numFmtId="0" fontId="40" fillId="4" borderId="0" xfId="0" applyFont="1" applyFill="1"/>
    <xf numFmtId="0" fontId="41" fillId="0" borderId="0" xfId="0" quotePrefix="1" applyFont="1" applyAlignment="1">
      <alignment wrapText="1"/>
    </xf>
    <xf numFmtId="165" fontId="6" fillId="0" borderId="0" xfId="2" quotePrefix="1" applyFont="1" applyBorder="1" applyAlignment="1">
      <alignment horizontal="left" vertical="center"/>
    </xf>
    <xf numFmtId="0" fontId="3" fillId="3" borderId="69" xfId="0" applyFont="1" applyFill="1" applyBorder="1" applyAlignment="1" applyProtection="1">
      <alignment horizontal="center" vertical="center" wrapText="1"/>
      <protection hidden="1"/>
    </xf>
    <xf numFmtId="0" fontId="3" fillId="3" borderId="70" xfId="0" applyFont="1" applyFill="1" applyBorder="1" applyAlignment="1" applyProtection="1">
      <alignment horizontal="center" vertical="center" wrapText="1"/>
      <protection hidden="1"/>
    </xf>
    <xf numFmtId="0" fontId="3" fillId="3" borderId="55" xfId="0" applyFont="1" applyFill="1" applyBorder="1" applyAlignment="1" applyProtection="1">
      <alignment horizontal="center" vertical="center" wrapText="1"/>
      <protection hidden="1"/>
    </xf>
    <xf numFmtId="0" fontId="35" fillId="8" borderId="71" xfId="0" applyFont="1" applyFill="1" applyBorder="1" applyAlignment="1">
      <alignment horizontal="left" vertical="center" wrapText="1"/>
    </xf>
    <xf numFmtId="0" fontId="35" fillId="8" borderId="72" xfId="0" applyFont="1" applyFill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65" fontId="20" fillId="0" borderId="75" xfId="0" applyNumberFormat="1" applyFont="1" applyBorder="1" applyAlignment="1">
      <alignment horizontal="center"/>
    </xf>
    <xf numFmtId="165" fontId="20" fillId="0" borderId="42" xfId="0" applyNumberFormat="1" applyFont="1" applyBorder="1" applyAlignment="1">
      <alignment horizontal="center" vertical="center"/>
    </xf>
    <xf numFmtId="165" fontId="20" fillId="0" borderId="42" xfId="0" applyNumberFormat="1" applyFont="1" applyBorder="1" applyAlignment="1">
      <alignment horizontal="center"/>
    </xf>
    <xf numFmtId="165" fontId="20" fillId="0" borderId="77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5" fillId="3" borderId="80" xfId="0" applyFont="1" applyFill="1" applyBorder="1" applyAlignment="1" applyProtection="1">
      <alignment vertical="center" wrapText="1"/>
      <protection hidden="1"/>
    </xf>
    <xf numFmtId="0" fontId="25" fillId="3" borderId="81" xfId="0" applyFont="1" applyFill="1" applyBorder="1" applyAlignment="1" applyProtection="1">
      <alignment horizontal="center" vertical="center" wrapText="1"/>
      <protection hidden="1"/>
    </xf>
    <xf numFmtId="0" fontId="25" fillId="0" borderId="82" xfId="0" applyFont="1" applyBorder="1" applyAlignment="1">
      <alignment horizontal="center" vertical="center" wrapText="1"/>
    </xf>
    <xf numFmtId="0" fontId="4" fillId="4" borderId="21" xfId="0" applyFont="1" applyFill="1" applyBorder="1"/>
    <xf numFmtId="165" fontId="4" fillId="4" borderId="11" xfId="2" quotePrefix="1" applyFont="1" applyFill="1" applyBorder="1" applyAlignment="1">
      <alignment vertical="center"/>
    </xf>
    <xf numFmtId="165" fontId="4" fillId="4" borderId="11" xfId="2" applyFont="1" applyFill="1" applyBorder="1" applyAlignment="1">
      <alignment vertical="center"/>
    </xf>
    <xf numFmtId="165" fontId="4" fillId="4" borderId="11" xfId="2" applyFont="1" applyFill="1" applyBorder="1" applyAlignment="1"/>
    <xf numFmtId="165" fontId="4" fillId="4" borderId="11" xfId="0" applyNumberFormat="1" applyFont="1" applyFill="1" applyBorder="1" applyAlignment="1">
      <alignment vertical="center" wrapText="1"/>
    </xf>
    <xf numFmtId="165" fontId="4" fillId="4" borderId="22" xfId="0" applyNumberFormat="1" applyFont="1" applyFill="1" applyBorder="1"/>
    <xf numFmtId="165" fontId="4" fillId="4" borderId="24" xfId="2" quotePrefix="1" applyFont="1" applyFill="1" applyBorder="1" applyAlignment="1">
      <alignment vertical="center"/>
    </xf>
    <xf numFmtId="165" fontId="4" fillId="4" borderId="24" xfId="2" applyFont="1" applyFill="1" applyBorder="1" applyAlignment="1">
      <alignment vertical="center"/>
    </xf>
    <xf numFmtId="165" fontId="4" fillId="4" borderId="24" xfId="2" applyFont="1" applyFill="1" applyBorder="1" applyAlignment="1"/>
    <xf numFmtId="165" fontId="4" fillId="4" borderId="24" xfId="0" applyNumberFormat="1" applyFont="1" applyFill="1" applyBorder="1" applyAlignment="1">
      <alignment vertical="center" wrapText="1"/>
    </xf>
    <xf numFmtId="165" fontId="4" fillId="4" borderId="25" xfId="0" applyNumberFormat="1" applyFont="1" applyFill="1" applyBorder="1"/>
    <xf numFmtId="0" fontId="4" fillId="4" borderId="0" xfId="0" applyFont="1" applyFill="1"/>
    <xf numFmtId="0" fontId="44" fillId="0" borderId="0" xfId="0" applyFont="1" applyAlignment="1">
      <alignment wrapText="1"/>
    </xf>
    <xf numFmtId="0" fontId="0" fillId="0" borderId="0" xfId="0" applyAlignment="1">
      <alignment wrapText="1"/>
    </xf>
    <xf numFmtId="164" fontId="35" fillId="2" borderId="3" xfId="1" applyFont="1" applyBorder="1" applyAlignment="1">
      <alignment horizontal="left" vertical="center"/>
    </xf>
    <xf numFmtId="0" fontId="35" fillId="3" borderId="4" xfId="0" applyFont="1" applyFill="1" applyBorder="1" applyAlignment="1" applyProtection="1">
      <alignment horizontal="left" vertical="center" wrapText="1"/>
      <protection hidden="1"/>
    </xf>
    <xf numFmtId="0" fontId="20" fillId="0" borderId="6" xfId="0" applyFont="1" applyBorder="1"/>
    <xf numFmtId="0" fontId="20" fillId="0" borderId="7" xfId="0" applyFont="1" applyBorder="1"/>
    <xf numFmtId="165" fontId="20" fillId="0" borderId="42" xfId="2" quotePrefix="1" applyFont="1" applyBorder="1" applyAlignment="1">
      <alignment horizontal="center" vertical="center"/>
    </xf>
    <xf numFmtId="165" fontId="20" fillId="0" borderId="42" xfId="2" applyFont="1" applyBorder="1" applyAlignment="1">
      <alignment horizontal="center" vertical="center"/>
    </xf>
    <xf numFmtId="164" fontId="7" fillId="2" borderId="3" xfId="1" applyFont="1" applyBorder="1" applyAlignment="1">
      <alignment horizontal="left" vertical="center"/>
    </xf>
    <xf numFmtId="165" fontId="6" fillId="0" borderId="10" xfId="2" quotePrefix="1" applyFont="1" applyBorder="1" applyAlignment="1">
      <alignment horizontal="center" vertical="center"/>
    </xf>
    <xf numFmtId="0" fontId="45" fillId="4" borderId="0" xfId="0" applyFont="1" applyFill="1" applyBorder="1"/>
    <xf numFmtId="0" fontId="20" fillId="0" borderId="11" xfId="0" applyFont="1" applyBorder="1"/>
    <xf numFmtId="0" fontId="20" fillId="0" borderId="52" xfId="0" applyFont="1" applyBorder="1"/>
    <xf numFmtId="0" fontId="4" fillId="0" borderId="84" xfId="0" applyFont="1" applyBorder="1"/>
    <xf numFmtId="165" fontId="50" fillId="0" borderId="58" xfId="0" applyNumberFormat="1" applyFont="1" applyBorder="1" applyAlignment="1">
      <alignment vertical="center" wrapText="1"/>
    </xf>
    <xf numFmtId="165" fontId="50" fillId="0" borderId="58" xfId="0" applyNumberFormat="1" applyFont="1" applyBorder="1" applyAlignment="1">
      <alignment horizontal="center" vertical="center" wrapText="1"/>
    </xf>
    <xf numFmtId="16" fontId="20" fillId="8" borderId="58" xfId="0" quotePrefix="1" applyNumberFormat="1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20" fillId="0" borderId="85" xfId="0" applyFont="1" applyBorder="1"/>
    <xf numFmtId="165" fontId="20" fillId="0" borderId="86" xfId="0" applyNumberFormat="1" applyFont="1" applyBorder="1" applyAlignment="1">
      <alignment horizontal="center" vertical="center"/>
    </xf>
    <xf numFmtId="165" fontId="50" fillId="0" borderId="87" xfId="0" applyNumberFormat="1" applyFont="1" applyBorder="1" applyAlignment="1">
      <alignment vertical="center" wrapText="1"/>
    </xf>
    <xf numFmtId="165" fontId="50" fillId="0" borderId="87" xfId="0" applyNumberFormat="1" applyFont="1" applyBorder="1" applyAlignment="1">
      <alignment horizontal="center" vertical="center" wrapText="1"/>
    </xf>
    <xf numFmtId="165" fontId="20" fillId="0" borderId="87" xfId="0" applyNumberFormat="1" applyFont="1" applyBorder="1" applyAlignment="1">
      <alignment horizontal="center" vertical="center"/>
    </xf>
    <xf numFmtId="165" fontId="20" fillId="0" borderId="88" xfId="0" applyNumberFormat="1" applyFont="1" applyBorder="1" applyAlignment="1">
      <alignment horizontal="center" vertical="center"/>
    </xf>
    <xf numFmtId="0" fontId="20" fillId="0" borderId="89" xfId="0" applyFont="1" applyBorder="1"/>
    <xf numFmtId="0" fontId="20" fillId="0" borderId="91" xfId="0" applyFont="1" applyBorder="1"/>
    <xf numFmtId="16" fontId="20" fillId="8" borderId="60" xfId="0" quotePrefix="1" applyNumberFormat="1" applyFont="1" applyFill="1" applyBorder="1" applyAlignment="1">
      <alignment horizontal="center" vertical="center" wrapText="1"/>
    </xf>
    <xf numFmtId="165" fontId="50" fillId="0" borderId="60" xfId="0" applyNumberFormat="1" applyFont="1" applyBorder="1" applyAlignment="1">
      <alignment vertical="center" wrapText="1"/>
    </xf>
    <xf numFmtId="165" fontId="50" fillId="0" borderId="60" xfId="0" applyNumberFormat="1" applyFont="1" applyBorder="1" applyAlignment="1">
      <alignment horizontal="center" vertical="center" wrapText="1"/>
    </xf>
    <xf numFmtId="0" fontId="38" fillId="4" borderId="92" xfId="0" applyFont="1" applyFill="1" applyBorder="1"/>
    <xf numFmtId="165" fontId="20" fillId="0" borderId="86" xfId="0" applyNumberFormat="1" applyFont="1" applyBorder="1" applyAlignment="1">
      <alignment horizontal="center"/>
    </xf>
    <xf numFmtId="165" fontId="20" fillId="0" borderId="93" xfId="0" applyNumberFormat="1" applyFont="1" applyBorder="1" applyAlignment="1">
      <alignment horizontal="center"/>
    </xf>
    <xf numFmtId="165" fontId="6" fillId="0" borderId="50" xfId="2" quotePrefix="1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left" vertical="center" wrapText="1"/>
      <protection hidden="1"/>
    </xf>
    <xf numFmtId="0" fontId="38" fillId="4" borderId="7" xfId="0" applyFont="1" applyFill="1" applyBorder="1"/>
    <xf numFmtId="0" fontId="38" fillId="4" borderId="27" xfId="0" applyFont="1" applyFill="1" applyBorder="1"/>
    <xf numFmtId="0" fontId="38" fillId="4" borderId="0" xfId="0" applyFont="1" applyFill="1" applyBorder="1"/>
    <xf numFmtId="0" fontId="4" fillId="4" borderId="18" xfId="0" applyFont="1" applyFill="1" applyBorder="1" applyAlignment="1">
      <alignment vertical="center"/>
    </xf>
    <xf numFmtId="16" fontId="6" fillId="4" borderId="19" xfId="0" applyNumberFormat="1" applyFont="1" applyFill="1" applyBorder="1" applyAlignment="1">
      <alignment horizontal="center" vertical="center"/>
    </xf>
    <xf numFmtId="165" fontId="6" fillId="0" borderId="19" xfId="2" applyFont="1" applyBorder="1" applyAlignment="1">
      <alignment horizontal="center" vertical="center"/>
    </xf>
    <xf numFmtId="165" fontId="6" fillId="0" borderId="19" xfId="2" quotePrefix="1" applyFont="1" applyBorder="1" applyAlignment="1">
      <alignment horizontal="center" vertical="center"/>
    </xf>
    <xf numFmtId="165" fontId="6" fillId="0" borderId="20" xfId="2" quotePrefix="1" applyFont="1" applyBorder="1" applyAlignment="1">
      <alignment horizontal="center" vertical="center"/>
    </xf>
    <xf numFmtId="165" fontId="6" fillId="4" borderId="10" xfId="2" quotePrefix="1" applyFont="1" applyFill="1" applyBorder="1" applyAlignment="1">
      <alignment horizontal="center" vertical="center"/>
    </xf>
    <xf numFmtId="165" fontId="6" fillId="0" borderId="26" xfId="2" quotePrefix="1" applyFont="1" applyBorder="1" applyAlignment="1">
      <alignment horizontal="center" vertical="center"/>
    </xf>
    <xf numFmtId="0" fontId="4" fillId="0" borderId="23" xfId="0" applyFont="1" applyBorder="1"/>
    <xf numFmtId="165" fontId="6" fillId="4" borderId="19" xfId="2" quotePrefix="1" applyFont="1" applyFill="1" applyBorder="1" applyAlignment="1">
      <alignment horizontal="center" vertical="center"/>
    </xf>
    <xf numFmtId="0" fontId="4" fillId="0" borderId="21" xfId="0" applyFont="1" applyBorder="1"/>
    <xf numFmtId="0" fontId="17" fillId="2" borderId="13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3" fillId="0" borderId="94" xfId="0" applyFont="1" applyBorder="1" applyAlignment="1">
      <alignment horizontal="center" vertical="center" wrapText="1"/>
    </xf>
    <xf numFmtId="0" fontId="0" fillId="4" borderId="0" xfId="0" applyFill="1"/>
    <xf numFmtId="165" fontId="4" fillId="0" borderId="19" xfId="2" applyFont="1" applyBorder="1" applyAlignment="1">
      <alignment horizontal="center" vertical="center"/>
    </xf>
    <xf numFmtId="165" fontId="4" fillId="0" borderId="20" xfId="2" applyFont="1" applyBorder="1" applyAlignment="1">
      <alignment horizontal="center" vertical="center"/>
    </xf>
    <xf numFmtId="165" fontId="4" fillId="0" borderId="11" xfId="2" applyFont="1" applyBorder="1" applyAlignment="1">
      <alignment horizontal="center" vertical="center"/>
    </xf>
    <xf numFmtId="165" fontId="4" fillId="0" borderId="22" xfId="2" applyFont="1" applyBorder="1" applyAlignment="1">
      <alignment horizontal="center" vertical="center"/>
    </xf>
    <xf numFmtId="165" fontId="4" fillId="0" borderId="24" xfId="2" applyFont="1" applyBorder="1" applyAlignment="1">
      <alignment horizontal="center" vertical="center"/>
    </xf>
    <xf numFmtId="165" fontId="4" fillId="0" borderId="25" xfId="2" applyFont="1" applyBorder="1" applyAlignment="1">
      <alignment horizontal="center" vertical="center"/>
    </xf>
    <xf numFmtId="0" fontId="39" fillId="4" borderId="8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27" xfId="0" applyFont="1" applyFill="1" applyBorder="1"/>
    <xf numFmtId="0" fontId="3" fillId="4" borderId="62" xfId="0" applyFont="1" applyFill="1" applyBorder="1" applyAlignment="1" applyProtection="1">
      <alignment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84" xfId="0" applyFont="1" applyFill="1" applyBorder="1" applyAlignment="1" applyProtection="1">
      <alignment horizontal="left" vertical="center" wrapText="1"/>
      <protection hidden="1"/>
    </xf>
    <xf numFmtId="165" fontId="6" fillId="0" borderId="56" xfId="2" quotePrefix="1" applyFont="1" applyBorder="1" applyAlignment="1">
      <alignment horizontal="center" vertical="center"/>
    </xf>
    <xf numFmtId="165" fontId="6" fillId="0" borderId="19" xfId="2" quotePrefix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4" fillId="0" borderId="25" xfId="2" quotePrefix="1" applyFont="1" applyBorder="1" applyAlignment="1">
      <alignment horizontal="center" vertical="center"/>
    </xf>
    <xf numFmtId="16" fontId="36" fillId="0" borderId="0" xfId="0" applyNumberFormat="1" applyFont="1"/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25" fillId="3" borderId="58" xfId="0" applyFont="1" applyFill="1" applyBorder="1" applyAlignment="1" applyProtection="1">
      <alignment vertical="center" wrapText="1"/>
      <protection hidden="1"/>
    </xf>
    <xf numFmtId="0" fontId="35" fillId="5" borderId="58" xfId="0" applyFont="1" applyFill="1" applyBorder="1" applyAlignment="1">
      <alignment horizontal="center" vertical="center" wrapText="1"/>
    </xf>
    <xf numFmtId="165" fontId="39" fillId="0" borderId="58" xfId="2" applyFont="1" applyBorder="1" applyAlignment="1">
      <alignment horizontal="center" vertical="center"/>
    </xf>
    <xf numFmtId="165" fontId="39" fillId="0" borderId="58" xfId="2" quotePrefix="1" applyFont="1" applyBorder="1" applyAlignment="1">
      <alignment horizontal="center" vertical="center"/>
    </xf>
    <xf numFmtId="165" fontId="39" fillId="0" borderId="58" xfId="0" applyNumberFormat="1" applyFont="1" applyBorder="1" applyAlignment="1" applyProtection="1">
      <alignment horizontal="center" vertical="center" wrapText="1"/>
      <protection hidden="1"/>
    </xf>
    <xf numFmtId="165" fontId="39" fillId="0" borderId="90" xfId="0" applyNumberFormat="1" applyFont="1" applyBorder="1" applyAlignment="1" applyProtection="1">
      <alignment horizontal="center" vertical="center" wrapText="1"/>
      <protection hidden="1"/>
    </xf>
    <xf numFmtId="0" fontId="3" fillId="5" borderId="84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58" xfId="0" applyFont="1" applyBorder="1" applyAlignment="1">
      <alignment horizontal="center" vertical="center"/>
    </xf>
    <xf numFmtId="16" fontId="14" fillId="0" borderId="58" xfId="0" applyNumberFormat="1" applyFont="1" applyBorder="1" applyAlignment="1">
      <alignment horizontal="center" vertical="center"/>
    </xf>
    <xf numFmtId="165" fontId="6" fillId="0" borderId="15" xfId="2" quotePrefix="1" applyFont="1" applyBorder="1" applyAlignment="1">
      <alignment vertical="center"/>
    </xf>
    <xf numFmtId="165" fontId="6" fillId="0" borderId="15" xfId="2" applyFont="1" applyBorder="1" applyAlignment="1">
      <alignment vertical="center"/>
    </xf>
    <xf numFmtId="165" fontId="6" fillId="0" borderId="15" xfId="2" quotePrefix="1" applyFont="1" applyBorder="1" applyAlignment="1"/>
    <xf numFmtId="165" fontId="6" fillId="0" borderId="15" xfId="0" applyNumberFormat="1" applyFont="1" applyBorder="1" applyAlignment="1">
      <alignment vertical="center" wrapText="1"/>
    </xf>
    <xf numFmtId="165" fontId="6" fillId="0" borderId="15" xfId="0" applyNumberFormat="1" applyFont="1" applyBorder="1"/>
    <xf numFmtId="0" fontId="45" fillId="5" borderId="58" xfId="0" applyFont="1" applyFill="1" applyBorder="1"/>
    <xf numFmtId="0" fontId="14" fillId="5" borderId="0" xfId="0" applyFont="1" applyFill="1"/>
    <xf numFmtId="0" fontId="42" fillId="8" borderId="99" xfId="0" applyFont="1" applyFill="1" applyBorder="1"/>
    <xf numFmtId="0" fontId="42" fillId="8" borderId="100" xfId="0" applyFont="1" applyFill="1" applyBorder="1" applyAlignment="1">
      <alignment wrapText="1"/>
    </xf>
    <xf numFmtId="0" fontId="42" fillId="8" borderId="101" xfId="0" applyFont="1" applyFill="1" applyBorder="1" applyAlignment="1">
      <alignment wrapText="1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5" fillId="3" borderId="5" xfId="0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165" fontId="20" fillId="0" borderId="92" xfId="2" quotePrefix="1" applyFont="1" applyBorder="1" applyAlignment="1">
      <alignment horizontal="center" vertical="center"/>
    </xf>
    <xf numFmtId="165" fontId="20" fillId="0" borderId="86" xfId="2" quotePrefix="1" applyFont="1" applyBorder="1" applyAlignment="1">
      <alignment horizontal="center" vertical="center"/>
    </xf>
    <xf numFmtId="165" fontId="20" fillId="0" borderId="86" xfId="2" applyFont="1" applyBorder="1" applyAlignment="1">
      <alignment horizontal="center" vertical="center"/>
    </xf>
    <xf numFmtId="165" fontId="20" fillId="0" borderId="93" xfId="2" applyFont="1" applyBorder="1" applyAlignment="1">
      <alignment horizontal="center" vertical="center"/>
    </xf>
    <xf numFmtId="165" fontId="20" fillId="0" borderId="74" xfId="2" quotePrefix="1" applyFont="1" applyBorder="1" applyAlignment="1">
      <alignment horizontal="center" vertical="center"/>
    </xf>
    <xf numFmtId="165" fontId="20" fillId="0" borderId="1" xfId="2" quotePrefix="1" applyFont="1" applyBorder="1" applyAlignment="1">
      <alignment horizontal="center" vertical="center"/>
    </xf>
    <xf numFmtId="165" fontId="20" fillId="0" borderId="1" xfId="2" applyFont="1" applyBorder="1" applyAlignment="1">
      <alignment horizontal="center" vertical="center"/>
    </xf>
    <xf numFmtId="165" fontId="20" fillId="0" borderId="75" xfId="2" applyFont="1" applyBorder="1" applyAlignment="1">
      <alignment horizontal="center" vertical="center"/>
    </xf>
    <xf numFmtId="165" fontId="20" fillId="0" borderId="76" xfId="2" quotePrefix="1" applyFont="1" applyBorder="1" applyAlignment="1">
      <alignment horizontal="center" vertical="center"/>
    </xf>
    <xf numFmtId="165" fontId="20" fillId="0" borderId="77" xfId="2" applyFont="1" applyBorder="1" applyAlignment="1">
      <alignment horizontal="center" vertical="center"/>
    </xf>
    <xf numFmtId="0" fontId="39" fillId="4" borderId="85" xfId="0" applyFont="1" applyFill="1" applyBorder="1"/>
    <xf numFmtId="165" fontId="39" fillId="0" borderId="87" xfId="0" applyNumberFormat="1" applyFont="1" applyBorder="1" applyAlignment="1">
      <alignment horizontal="center" vertical="center" wrapText="1"/>
    </xf>
    <xf numFmtId="165" fontId="39" fillId="0" borderId="87" xfId="2" applyFont="1" applyBorder="1" applyAlignment="1">
      <alignment horizontal="center" vertical="center"/>
    </xf>
    <xf numFmtId="165" fontId="39" fillId="0" borderId="88" xfId="0" applyNumberFormat="1" applyFont="1" applyBorder="1" applyAlignment="1">
      <alignment horizontal="center" vertical="center" wrapText="1"/>
    </xf>
    <xf numFmtId="0" fontId="14" fillId="3" borderId="58" xfId="0" applyFont="1" applyFill="1" applyBorder="1" applyAlignment="1" applyProtection="1">
      <alignment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7" fillId="0" borderId="103" xfId="0" applyFont="1" applyBorder="1" applyAlignment="1">
      <alignment horizontal="center" vertical="center"/>
    </xf>
    <xf numFmtId="0" fontId="38" fillId="4" borderId="6" xfId="0" applyFont="1" applyFill="1" applyBorder="1"/>
    <xf numFmtId="165" fontId="6" fillId="0" borderId="20" xfId="2" quotePrefix="1" applyFont="1" applyBorder="1" applyAlignment="1">
      <alignment horizontal="center"/>
    </xf>
    <xf numFmtId="165" fontId="6" fillId="0" borderId="22" xfId="2" quotePrefix="1" applyFont="1" applyBorder="1" applyAlignment="1">
      <alignment horizontal="center"/>
    </xf>
    <xf numFmtId="0" fontId="6" fillId="4" borderId="95" xfId="0" applyFont="1" applyFill="1" applyBorder="1"/>
    <xf numFmtId="165" fontId="6" fillId="0" borderId="25" xfId="2" quotePrefix="1" applyFont="1" applyBorder="1" applyAlignment="1">
      <alignment horizontal="center"/>
    </xf>
    <xf numFmtId="0" fontId="19" fillId="0" borderId="7" xfId="0" applyFont="1" applyFill="1" applyBorder="1"/>
    <xf numFmtId="0" fontId="19" fillId="0" borderId="27" xfId="0" applyFont="1" applyFill="1" applyBorder="1"/>
    <xf numFmtId="0" fontId="4" fillId="4" borderId="15" xfId="0" applyFont="1" applyFill="1" applyBorder="1"/>
    <xf numFmtId="0" fontId="4" fillId="0" borderId="15" xfId="0" applyFont="1" applyFill="1" applyBorder="1"/>
    <xf numFmtId="16" fontId="4" fillId="8" borderId="105" xfId="0" applyNumberFormat="1" applyFont="1" applyFill="1" applyBorder="1"/>
    <xf numFmtId="16" fontId="4" fillId="8" borderId="102" xfId="0" applyNumberFormat="1" applyFont="1" applyFill="1" applyBorder="1"/>
    <xf numFmtId="16" fontId="4" fillId="8" borderId="102" xfId="0" applyNumberFormat="1" applyFont="1" applyFill="1" applyBorder="1" applyAlignment="1">
      <alignment wrapText="1"/>
    </xf>
    <xf numFmtId="0" fontId="4" fillId="8" borderId="15" xfId="0" applyFont="1" applyFill="1" applyBorder="1"/>
    <xf numFmtId="0" fontId="4" fillId="0" borderId="15" xfId="0" applyFont="1" applyBorder="1"/>
    <xf numFmtId="0" fontId="4" fillId="8" borderId="63" xfId="0" applyFont="1" applyFill="1" applyBorder="1"/>
    <xf numFmtId="16" fontId="4" fillId="8" borderId="104" xfId="0" applyNumberFormat="1" applyFont="1" applyFill="1" applyBorder="1"/>
    <xf numFmtId="16" fontId="4" fillId="8" borderId="83" xfId="0" applyNumberFormat="1" applyFont="1" applyFill="1" applyBorder="1"/>
    <xf numFmtId="16" fontId="4" fillId="8" borderId="40" xfId="0" applyNumberFormat="1" applyFont="1" applyFill="1" applyBorder="1" applyAlignment="1">
      <alignment wrapText="1"/>
    </xf>
    <xf numFmtId="0" fontId="4" fillId="8" borderId="105" xfId="0" applyFont="1" applyFill="1" applyBorder="1" applyAlignment="1">
      <alignment wrapText="1"/>
    </xf>
    <xf numFmtId="0" fontId="3" fillId="3" borderId="106" xfId="0" applyFont="1" applyFill="1" applyBorder="1" applyAlignment="1" applyProtection="1">
      <alignment horizontal="center" vertical="center" wrapText="1"/>
      <protection hidden="1"/>
    </xf>
    <xf numFmtId="165" fontId="6" fillId="4" borderId="15" xfId="2" quotePrefix="1" applyFont="1" applyFill="1" applyBorder="1" applyAlignment="1">
      <alignment horizontal="center" vertical="center"/>
    </xf>
    <xf numFmtId="165" fontId="6" fillId="4" borderId="15" xfId="2" applyFont="1" applyFill="1" applyBorder="1" applyAlignment="1">
      <alignment horizontal="center" vertical="center"/>
    </xf>
    <xf numFmtId="165" fontId="6" fillId="4" borderId="15" xfId="2" quotePrefix="1" applyFont="1" applyFill="1" applyBorder="1" applyAlignment="1">
      <alignment horizontal="center"/>
    </xf>
    <xf numFmtId="0" fontId="6" fillId="0" borderId="15" xfId="0" applyFont="1" applyBorder="1"/>
    <xf numFmtId="0" fontId="39" fillId="4" borderId="107" xfId="0" applyFont="1" applyFill="1" applyBorder="1"/>
    <xf numFmtId="165" fontId="39" fillId="0" borderId="66" xfId="2" quotePrefix="1" applyFont="1" applyBorder="1" applyAlignment="1">
      <alignment horizontal="center" vertical="center"/>
    </xf>
    <xf numFmtId="165" fontId="39" fillId="0" borderId="66" xfId="0" applyNumberFormat="1" applyFont="1" applyBorder="1" applyAlignment="1" applyProtection="1">
      <alignment horizontal="center" vertical="center" wrapText="1"/>
      <protection hidden="1"/>
    </xf>
    <xf numFmtId="165" fontId="39" fillId="0" borderId="66" xfId="2" applyFont="1" applyBorder="1" applyAlignment="1">
      <alignment horizontal="center" vertical="center"/>
    </xf>
    <xf numFmtId="165" fontId="39" fillId="0" borderId="108" xfId="0" applyNumberFormat="1" applyFont="1" applyBorder="1" applyAlignment="1" applyProtection="1">
      <alignment horizontal="center" vertical="center" wrapText="1"/>
      <protection hidden="1"/>
    </xf>
    <xf numFmtId="165" fontId="39" fillId="0" borderId="109" xfId="2" quotePrefix="1" applyFont="1" applyBorder="1" applyAlignment="1">
      <alignment horizontal="center" vertical="center"/>
    </xf>
    <xf numFmtId="165" fontId="39" fillId="0" borderId="109" xfId="0" applyNumberFormat="1" applyFont="1" applyBorder="1" applyAlignment="1" applyProtection="1">
      <alignment horizontal="center" vertical="center" wrapText="1"/>
      <protection hidden="1"/>
    </xf>
    <xf numFmtId="165" fontId="39" fillId="0" borderId="109" xfId="2" applyFont="1" applyBorder="1" applyAlignment="1">
      <alignment horizontal="center" vertical="center"/>
    </xf>
    <xf numFmtId="165" fontId="39" fillId="0" borderId="110" xfId="0" applyNumberFormat="1" applyFont="1" applyBorder="1" applyAlignment="1" applyProtection="1">
      <alignment horizontal="center" vertical="center" wrapText="1"/>
      <protection hidden="1"/>
    </xf>
    <xf numFmtId="165" fontId="39" fillId="0" borderId="11" xfId="2" quotePrefix="1" applyFont="1" applyBorder="1" applyAlignment="1">
      <alignment horizontal="center" vertical="center"/>
    </xf>
    <xf numFmtId="165" fontId="39" fillId="0" borderId="11" xfId="0" applyNumberFormat="1" applyFont="1" applyBorder="1" applyAlignment="1" applyProtection="1">
      <alignment horizontal="center" vertical="center" wrapText="1"/>
      <protection hidden="1"/>
    </xf>
    <xf numFmtId="165" fontId="39" fillId="0" borderId="11" xfId="2" applyFont="1" applyBorder="1" applyAlignment="1">
      <alignment horizontal="center" vertical="center"/>
    </xf>
    <xf numFmtId="0" fontId="39" fillId="4" borderId="21" xfId="0" applyFont="1" applyFill="1" applyBorder="1"/>
    <xf numFmtId="165" fontId="39" fillId="0" borderId="22" xfId="0" applyNumberFormat="1" applyFont="1" applyBorder="1" applyAlignment="1" applyProtection="1">
      <alignment horizontal="center" vertical="center" wrapText="1"/>
      <protection hidden="1"/>
    </xf>
    <xf numFmtId="0" fontId="39" fillId="4" borderId="111" xfId="0" applyFont="1" applyFill="1" applyBorder="1"/>
    <xf numFmtId="0" fontId="4" fillId="6" borderId="11" xfId="0" applyFont="1" applyFill="1" applyBorder="1"/>
    <xf numFmtId="165" fontId="6" fillId="4" borderId="28" xfId="2" quotePrefix="1" applyFont="1" applyFill="1" applyBorder="1" applyAlignment="1">
      <alignment horizontal="center" vertical="center"/>
    </xf>
    <xf numFmtId="165" fontId="6" fillId="0" borderId="28" xfId="2" applyFont="1" applyBorder="1" applyAlignment="1">
      <alignment horizontal="center" vertical="center"/>
    </xf>
    <xf numFmtId="165" fontId="6" fillId="0" borderId="28" xfId="2" quotePrefix="1" applyFont="1" applyBorder="1" applyAlignment="1">
      <alignment horizontal="center" vertical="center"/>
    </xf>
    <xf numFmtId="165" fontId="6" fillId="0" borderId="29" xfId="2" quotePrefix="1" applyFont="1" applyBorder="1" applyAlignment="1">
      <alignment horizontal="center" vertical="center"/>
    </xf>
    <xf numFmtId="165" fontId="6" fillId="4" borderId="0" xfId="2" quotePrefix="1" applyFont="1" applyFill="1" applyBorder="1" applyAlignment="1">
      <alignment horizontal="center" vertical="center"/>
    </xf>
    <xf numFmtId="165" fontId="6" fillId="4" borderId="0" xfId="2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3" borderId="35" xfId="0" applyFont="1" applyFill="1" applyBorder="1" applyAlignment="1" applyProtection="1">
      <alignment horizontal="left" vertical="center" wrapText="1"/>
      <protection hidden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112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165" fontId="4" fillId="0" borderId="11" xfId="2" quotePrefix="1" applyFont="1" applyBorder="1" applyAlignment="1">
      <alignment horizontal="center" vertical="center"/>
    </xf>
    <xf numFmtId="16" fontId="4" fillId="5" borderId="19" xfId="0" applyNumberFormat="1" applyFont="1" applyFill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16" fontId="4" fillId="0" borderId="20" xfId="0" applyNumberFormat="1" applyFont="1" applyBorder="1" applyAlignment="1">
      <alignment horizontal="center" vertical="center"/>
    </xf>
    <xf numFmtId="16" fontId="4" fillId="0" borderId="11" xfId="0" applyNumberFormat="1" applyFont="1" applyBorder="1" applyAlignment="1">
      <alignment horizontal="center" vertical="center"/>
    </xf>
    <xf numFmtId="16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16" fontId="4" fillId="0" borderId="24" xfId="0" applyNumberFormat="1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" fontId="4" fillId="0" borderId="0" xfId="0" applyNumberFormat="1" applyFont="1" applyAlignment="1">
      <alignment horizontal="center" vertical="center"/>
    </xf>
    <xf numFmtId="0" fontId="20" fillId="0" borderId="0" xfId="0" applyFont="1" applyBorder="1"/>
    <xf numFmtId="165" fontId="20" fillId="0" borderId="0" xfId="2" quotePrefix="1" applyFont="1" applyBorder="1" applyAlignment="1">
      <alignment horizontal="center" vertical="center"/>
    </xf>
    <xf numFmtId="165" fontId="20" fillId="0" borderId="0" xfId="2" applyFont="1" applyBorder="1" applyAlignment="1">
      <alignment horizontal="center" vertical="center"/>
    </xf>
    <xf numFmtId="165" fontId="4" fillId="0" borderId="56" xfId="2" applyFont="1" applyBorder="1" applyAlignment="1">
      <alignment horizontal="center" vertical="center"/>
    </xf>
    <xf numFmtId="165" fontId="4" fillId="0" borderId="10" xfId="2" applyFont="1" applyBorder="1" applyAlignment="1">
      <alignment horizontal="center" vertical="center"/>
    </xf>
    <xf numFmtId="165" fontId="4" fillId="0" borderId="26" xfId="2" applyFont="1" applyBorder="1" applyAlignment="1">
      <alignment horizontal="center"/>
    </xf>
    <xf numFmtId="165" fontId="4" fillId="0" borderId="57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165" fontId="4" fillId="0" borderId="59" xfId="0" applyNumberFormat="1" applyFont="1" applyBorder="1" applyAlignment="1">
      <alignment horizontal="center" vertical="center"/>
    </xf>
    <xf numFmtId="165" fontId="4" fillId="0" borderId="60" xfId="0" applyNumberFormat="1" applyFont="1" applyBorder="1" applyAlignment="1">
      <alignment horizontal="center" vertical="center"/>
    </xf>
    <xf numFmtId="165" fontId="4" fillId="0" borderId="28" xfId="2" applyFont="1" applyBorder="1" applyAlignment="1">
      <alignment horizontal="center" vertical="center"/>
    </xf>
    <xf numFmtId="165" fontId="4" fillId="0" borderId="29" xfId="2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50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0" fontId="4" fillId="4" borderId="23" xfId="0" applyFont="1" applyFill="1" applyBorder="1"/>
    <xf numFmtId="0" fontId="38" fillId="4" borderId="71" xfId="0" applyFont="1" applyFill="1" applyBorder="1"/>
    <xf numFmtId="0" fontId="45" fillId="8" borderId="107" xfId="0" applyFont="1" applyFill="1" applyBorder="1" applyAlignment="1">
      <alignment horizontal="left" vertical="center" wrapText="1"/>
    </xf>
    <xf numFmtId="0" fontId="45" fillId="8" borderId="108" xfId="0" applyFont="1" applyFill="1" applyBorder="1" applyAlignment="1">
      <alignment horizontal="center" vertical="center" wrapText="1"/>
    </xf>
    <xf numFmtId="165" fontId="20" fillId="0" borderId="114" xfId="0" applyNumberFormat="1" applyFont="1" applyBorder="1" applyAlignment="1">
      <alignment horizontal="center" vertical="center"/>
    </xf>
    <xf numFmtId="165" fontId="20" fillId="0" borderId="115" xfId="0" applyNumberFormat="1" applyFont="1" applyBorder="1" applyAlignment="1">
      <alignment horizontal="center" vertical="center"/>
    </xf>
    <xf numFmtId="0" fontId="54" fillId="0" borderId="11" xfId="0" applyFont="1" applyBorder="1"/>
    <xf numFmtId="0" fontId="4" fillId="0" borderId="11" xfId="0" applyFont="1" applyFill="1" applyBorder="1"/>
    <xf numFmtId="165" fontId="4" fillId="0" borderId="11" xfId="2" quotePrefix="1" applyFont="1" applyFill="1" applyBorder="1" applyAlignment="1">
      <alignment horizontal="center" vertical="center"/>
    </xf>
    <xf numFmtId="165" fontId="4" fillId="0" borderId="11" xfId="2" applyFont="1" applyFill="1" applyBorder="1" applyAlignment="1">
      <alignment horizontal="center" vertical="center"/>
    </xf>
    <xf numFmtId="0" fontId="54" fillId="0" borderId="11" xfId="0" applyFont="1" applyFill="1" applyBorder="1"/>
    <xf numFmtId="0" fontId="6" fillId="0" borderId="0" xfId="0" applyFont="1" applyFill="1"/>
    <xf numFmtId="0" fontId="15" fillId="0" borderId="0" xfId="0" applyFont="1" applyFill="1"/>
    <xf numFmtId="0" fontId="0" fillId="0" borderId="0" xfId="0" applyFill="1"/>
    <xf numFmtId="0" fontId="4" fillId="5" borderId="18" xfId="0" applyFont="1" applyFill="1" applyBorder="1" applyAlignment="1">
      <alignment vertical="center" wrapText="1"/>
    </xf>
    <xf numFmtId="165" fontId="55" fillId="0" borderId="11" xfId="2" quotePrefix="1" applyFont="1" applyBorder="1" applyAlignment="1">
      <alignment horizontal="center" vertical="center"/>
    </xf>
    <xf numFmtId="16" fontId="20" fillId="5" borderId="58" xfId="0" applyNumberFormat="1" applyFont="1" applyFill="1" applyBorder="1" applyAlignment="1">
      <alignment horizontal="center" vertical="center" wrapText="1"/>
    </xf>
    <xf numFmtId="16" fontId="20" fillId="5" borderId="66" xfId="0" applyNumberFormat="1" applyFont="1" applyFill="1" applyBorder="1" applyAlignment="1">
      <alignment horizontal="center" vertical="center" wrapText="1"/>
    </xf>
    <xf numFmtId="16" fontId="14" fillId="0" borderId="66" xfId="0" applyNumberFormat="1" applyFont="1" applyBorder="1" applyAlignment="1">
      <alignment horizontal="center" vertical="center"/>
    </xf>
    <xf numFmtId="16" fontId="14" fillId="5" borderId="66" xfId="0" applyNumberFormat="1" applyFont="1" applyFill="1" applyBorder="1" applyAlignment="1">
      <alignment horizontal="center" vertical="center" wrapText="1"/>
    </xf>
    <xf numFmtId="0" fontId="14" fillId="3" borderId="116" xfId="0" applyFont="1" applyFill="1" applyBorder="1" applyAlignment="1" applyProtection="1">
      <alignment vertical="center" wrapText="1"/>
      <protection hidden="1"/>
    </xf>
    <xf numFmtId="0" fontId="6" fillId="0" borderId="58" xfId="0" applyFont="1" applyBorder="1" applyAlignment="1">
      <alignment horizontal="center" vertical="center"/>
    </xf>
    <xf numFmtId="164" fontId="2" fillId="2" borderId="3" xfId="1" applyFont="1" applyBorder="1" applyAlignment="1">
      <alignment horizontal="left" vertical="center"/>
    </xf>
    <xf numFmtId="0" fontId="15" fillId="11" borderId="11" xfId="0" applyNumberFormat="1" applyFont="1" applyFill="1" applyBorder="1" applyAlignment="1"/>
    <xf numFmtId="0" fontId="15" fillId="11" borderId="11" xfId="0" applyNumberFormat="1" applyFont="1" applyFill="1" applyBorder="1" applyAlignment="1">
      <alignment horizontal="center"/>
    </xf>
    <xf numFmtId="166" fontId="15" fillId="11" borderId="11" xfId="0" applyNumberFormat="1" applyFont="1" applyFill="1" applyBorder="1" applyAlignment="1">
      <alignment horizontal="center"/>
    </xf>
    <xf numFmtId="166" fontId="15" fillId="11" borderId="11" xfId="0" applyNumberFormat="1" applyFont="1" applyFill="1" applyBorder="1" applyAlignment="1">
      <alignment horizontal="center" vertical="center"/>
    </xf>
    <xf numFmtId="0" fontId="57" fillId="0" borderId="118" xfId="0" applyFont="1" applyBorder="1" applyAlignment="1">
      <alignment horizontal="center" vertical="center" wrapText="1"/>
    </xf>
    <xf numFmtId="49" fontId="57" fillId="0" borderId="118" xfId="0" applyNumberFormat="1" applyFont="1" applyFill="1" applyBorder="1" applyAlignment="1">
      <alignment horizontal="center" vertical="center" wrapText="1"/>
    </xf>
    <xf numFmtId="49" fontId="57" fillId="0" borderId="118" xfId="0" applyNumberFormat="1" applyFont="1" applyBorder="1" applyAlignment="1">
      <alignment horizontal="center" vertical="center" wrapText="1"/>
    </xf>
    <xf numFmtId="165" fontId="60" fillId="0" borderId="58" xfId="0" applyNumberFormat="1" applyFont="1" applyFill="1" applyBorder="1" applyAlignment="1">
      <alignment horizontal="center" vertical="center" wrapText="1"/>
    </xf>
    <xf numFmtId="166" fontId="58" fillId="0" borderId="120" xfId="0" applyNumberFormat="1" applyFont="1" applyFill="1" applyBorder="1" applyAlignment="1">
      <alignment horizontal="center" vertical="center"/>
    </xf>
    <xf numFmtId="49" fontId="61" fillId="0" borderId="120" xfId="0" applyNumberFormat="1" applyFont="1" applyFill="1" applyBorder="1" applyAlignment="1">
      <alignment horizontal="center" vertical="center" wrapText="1"/>
    </xf>
    <xf numFmtId="165" fontId="60" fillId="0" borderId="122" xfId="0" applyNumberFormat="1" applyFont="1" applyFill="1" applyBorder="1" applyAlignment="1">
      <alignment horizontal="center" vertical="center" wrapText="1"/>
    </xf>
    <xf numFmtId="49" fontId="57" fillId="0" borderId="123" xfId="0" applyNumberFormat="1" applyFont="1" applyBorder="1" applyAlignment="1">
      <alignment horizontal="center" vertical="center" wrapText="1"/>
    </xf>
    <xf numFmtId="0" fontId="57" fillId="0" borderId="123" xfId="0" applyFont="1" applyBorder="1" applyAlignment="1">
      <alignment horizontal="center" vertical="center" wrapText="1"/>
    </xf>
    <xf numFmtId="165" fontId="60" fillId="0" borderId="124" xfId="0" applyNumberFormat="1" applyFont="1" applyFill="1" applyBorder="1" applyAlignment="1">
      <alignment horizontal="center" vertical="center" wrapText="1"/>
    </xf>
    <xf numFmtId="166" fontId="58" fillId="0" borderId="125" xfId="0" applyNumberFormat="1" applyFont="1" applyFill="1" applyBorder="1" applyAlignment="1">
      <alignment horizontal="center" vertical="center"/>
    </xf>
    <xf numFmtId="49" fontId="57" fillId="0" borderId="123" xfId="0" applyNumberFormat="1" applyFont="1" applyFill="1" applyBorder="1" applyAlignment="1">
      <alignment horizontal="center" vertical="center" wrapText="1"/>
    </xf>
    <xf numFmtId="0" fontId="62" fillId="0" borderId="0" xfId="0" applyFont="1"/>
    <xf numFmtId="166" fontId="58" fillId="0" borderId="10" xfId="0" applyNumberFormat="1" applyFont="1" applyFill="1" applyBorder="1" applyAlignment="1">
      <alignment horizontal="center" vertical="center"/>
    </xf>
    <xf numFmtId="49" fontId="61" fillId="0" borderId="10" xfId="0" applyNumberFormat="1" applyFont="1" applyFill="1" applyBorder="1" applyAlignment="1">
      <alignment horizontal="center" vertical="center" wrapText="1"/>
    </xf>
    <xf numFmtId="0" fontId="63" fillId="11" borderId="0" xfId="0" applyNumberFormat="1" applyFont="1" applyFill="1" applyAlignment="1"/>
    <xf numFmtId="165" fontId="64" fillId="0" borderId="0" xfId="0" applyNumberFormat="1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165" fontId="67" fillId="0" borderId="0" xfId="0" applyNumberFormat="1" applyFont="1" applyFill="1" applyAlignment="1"/>
    <xf numFmtId="49" fontId="68" fillId="0" borderId="118" xfId="0" applyNumberFormat="1" applyFont="1" applyBorder="1" applyAlignment="1">
      <alignment horizontal="center" vertical="center" wrapText="1"/>
    </xf>
    <xf numFmtId="49" fontId="57" fillId="0" borderId="126" xfId="0" applyNumberFormat="1" applyFont="1" applyBorder="1" applyAlignment="1">
      <alignment horizontal="center" vertical="center" wrapText="1"/>
    </xf>
    <xf numFmtId="165" fontId="60" fillId="0" borderId="11" xfId="0" applyNumberFormat="1" applyFont="1" applyFill="1" applyBorder="1" applyAlignment="1">
      <alignment horizontal="center" vertical="center" wrapText="1"/>
    </xf>
    <xf numFmtId="49" fontId="68" fillId="0" borderId="118" xfId="0" applyNumberFormat="1" applyFont="1" applyFill="1" applyBorder="1" applyAlignment="1">
      <alignment horizontal="center" vertical="center" wrapText="1"/>
    </xf>
    <xf numFmtId="0" fontId="59" fillId="0" borderId="120" xfId="0" applyFont="1" applyBorder="1" applyAlignment="1">
      <alignment horizontal="center" vertical="center" wrapText="1"/>
    </xf>
    <xf numFmtId="0" fontId="0" fillId="0" borderId="120" xfId="0" applyBorder="1" applyAlignment="1"/>
    <xf numFmtId="166" fontId="15" fillId="11" borderId="117" xfId="0" applyNumberFormat="1" applyFont="1" applyFill="1" applyBorder="1" applyAlignment="1">
      <alignment horizontal="center"/>
    </xf>
    <xf numFmtId="166" fontId="15" fillId="11" borderId="49" xfId="0" applyNumberFormat="1" applyFont="1" applyFill="1" applyBorder="1" applyAlignment="1">
      <alignment horizontal="center"/>
    </xf>
    <xf numFmtId="0" fontId="56" fillId="0" borderId="11" xfId="0" applyNumberFormat="1" applyFont="1" applyFill="1" applyBorder="1" applyAlignment="1">
      <alignment horizontal="center" vertical="center" wrapText="1"/>
    </xf>
    <xf numFmtId="0" fontId="56" fillId="0" borderId="120" xfId="0" applyNumberFormat="1" applyFont="1" applyFill="1" applyBorder="1" applyAlignment="1">
      <alignment horizontal="center" vertical="center"/>
    </xf>
    <xf numFmtId="0" fontId="59" fillId="0" borderId="119" xfId="0" applyFont="1" applyBorder="1" applyAlignment="1">
      <alignment horizontal="center" vertical="center" wrapText="1"/>
    </xf>
    <xf numFmtId="0" fontId="59" fillId="0" borderId="121" xfId="0" applyFont="1" applyBorder="1" applyAlignment="1">
      <alignment horizontal="center" vertical="center" wrapText="1"/>
    </xf>
    <xf numFmtId="0" fontId="59" fillId="0" borderId="48" xfId="0" applyFont="1" applyBorder="1" applyAlignment="1">
      <alignment horizontal="center" vertical="center" wrapText="1"/>
    </xf>
    <xf numFmtId="0" fontId="70" fillId="0" borderId="120" xfId="0" applyFont="1" applyBorder="1" applyAlignment="1">
      <alignment horizontal="center" vertical="center" wrapText="1"/>
    </xf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164" fontId="7" fillId="2" borderId="30" xfId="1" applyFont="1" applyBorder="1" applyAlignment="1">
      <alignment horizontal="left" vertical="center"/>
    </xf>
    <xf numFmtId="164" fontId="7" fillId="2" borderId="31" xfId="1" applyFont="1" applyBorder="1" applyAlignment="1">
      <alignment horizontal="left" vertical="center"/>
    </xf>
    <xf numFmtId="164" fontId="7" fillId="2" borderId="32" xfId="1" applyFont="1" applyBorder="1" applyAlignment="1">
      <alignment horizontal="left" vertical="center"/>
    </xf>
    <xf numFmtId="164" fontId="2" fillId="2" borderId="2" xfId="1" applyFont="1" applyBorder="1" applyAlignment="1">
      <alignment horizontal="left" vertical="center"/>
    </xf>
    <xf numFmtId="164" fontId="2" fillId="2" borderId="3" xfId="1" applyFont="1" applyBorder="1" applyAlignment="1">
      <alignment horizontal="left" vertical="center"/>
    </xf>
    <xf numFmtId="0" fontId="7" fillId="10" borderId="78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164" fontId="7" fillId="2" borderId="64" xfId="1" applyFont="1" applyBorder="1" applyAlignment="1">
      <alignment horizontal="left" vertical="center"/>
    </xf>
    <xf numFmtId="0" fontId="7" fillId="7" borderId="0" xfId="0" applyFont="1" applyFill="1" applyAlignment="1">
      <alignment horizontal="left" wrapText="1"/>
    </xf>
    <xf numFmtId="164" fontId="7" fillId="2" borderId="0" xfId="1" applyFont="1" applyBorder="1" applyAlignment="1">
      <alignment horizontal="left" vertical="center" wrapText="1"/>
    </xf>
    <xf numFmtId="164" fontId="2" fillId="2" borderId="12" xfId="1" applyFont="1" applyBorder="1" applyAlignment="1">
      <alignment vertical="center"/>
    </xf>
    <xf numFmtId="0" fontId="29" fillId="2" borderId="53" xfId="0" applyFont="1" applyFill="1" applyBorder="1" applyAlignment="1">
      <alignment wrapText="1"/>
    </xf>
    <xf numFmtId="0" fontId="29" fillId="2" borderId="54" xfId="0" applyFont="1" applyFill="1" applyBorder="1" applyAlignment="1">
      <alignment wrapText="1"/>
    </xf>
    <xf numFmtId="0" fontId="29" fillId="2" borderId="55" xfId="0" applyFont="1" applyFill="1" applyBorder="1" applyAlignment="1">
      <alignment wrapText="1"/>
    </xf>
    <xf numFmtId="164" fontId="30" fillId="2" borderId="61" xfId="1" applyFont="1" applyBorder="1" applyAlignment="1">
      <alignment horizontal="left" vertical="center"/>
    </xf>
    <xf numFmtId="0" fontId="7" fillId="7" borderId="53" xfId="0" applyFont="1" applyFill="1" applyBorder="1" applyAlignment="1">
      <alignment horizontal="left" vertical="center"/>
    </xf>
    <xf numFmtId="0" fontId="7" fillId="7" borderId="112" xfId="0" applyFont="1" applyFill="1" applyBorder="1" applyAlignment="1">
      <alignment horizontal="left" vertical="center"/>
    </xf>
    <xf numFmtId="0" fontId="7" fillId="7" borderId="113" xfId="0" applyFont="1" applyFill="1" applyBorder="1" applyAlignment="1">
      <alignment horizontal="left" vertical="center"/>
    </xf>
    <xf numFmtId="0" fontId="43" fillId="2" borderId="80" xfId="0" applyFont="1" applyFill="1" applyBorder="1" applyAlignment="1">
      <alignment wrapText="1"/>
    </xf>
    <xf numFmtId="0" fontId="43" fillId="2" borderId="81" xfId="0" applyFont="1" applyFill="1" applyBorder="1" applyAlignment="1">
      <alignment wrapText="1"/>
    </xf>
    <xf numFmtId="0" fontId="43" fillId="2" borderId="82" xfId="0" applyFont="1" applyFill="1" applyBorder="1" applyAlignment="1">
      <alignment wrapText="1"/>
    </xf>
    <xf numFmtId="164" fontId="7" fillId="2" borderId="53" xfId="1" applyFont="1" applyBorder="1" applyAlignment="1">
      <alignment horizontal="left" vertical="center"/>
    </xf>
    <xf numFmtId="164" fontId="7" fillId="2" borderId="79" xfId="1" applyFont="1" applyBorder="1" applyAlignment="1">
      <alignment horizontal="left" vertical="center"/>
    </xf>
    <xf numFmtId="164" fontId="7" fillId="2" borderId="36" xfId="1" applyFont="1" applyBorder="1" applyAlignment="1">
      <alignment horizontal="left" vertical="center"/>
    </xf>
    <xf numFmtId="164" fontId="7" fillId="2" borderId="12" xfId="1" applyFont="1" applyBorder="1" applyAlignment="1">
      <alignment horizontal="left" vertical="center"/>
    </xf>
    <xf numFmtId="164" fontId="7" fillId="2" borderId="8" xfId="1" applyFont="1" applyBorder="1" applyAlignment="1">
      <alignment horizontal="left" vertical="center"/>
    </xf>
    <xf numFmtId="0" fontId="33" fillId="7" borderId="97" xfId="0" applyFont="1" applyFill="1" applyBorder="1" applyAlignment="1"/>
    <xf numFmtId="0" fontId="33" fillId="7" borderId="98" xfId="0" applyFont="1" applyFill="1" applyBorder="1" applyAlignment="1"/>
    <xf numFmtId="164" fontId="7" fillId="2" borderId="68" xfId="1" applyFont="1" applyBorder="1" applyAlignment="1">
      <alignment vertical="center"/>
    </xf>
    <xf numFmtId="0" fontId="62" fillId="0" borderId="0" xfId="0" applyNumberFormat="1" applyFont="1" applyFill="1" applyAlignment="1"/>
    <xf numFmtId="165" fontId="65" fillId="0" borderId="0" xfId="0" applyNumberFormat="1" applyFont="1" applyFill="1" applyAlignment="1"/>
  </cellXfs>
  <cellStyles count="4">
    <cellStyle name="LineTableCell" xfId="2"/>
    <cellStyle name="Normal" xfId="0" builtinId="0"/>
    <cellStyle name="Normal 6" xfId="3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E35" sqref="E35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10" max="10" width="26.28515625" customWidth="1"/>
    <col min="257" max="257" width="17.7109375" customWidth="1"/>
    <col min="258" max="261" width="15.7109375" customWidth="1"/>
    <col min="262" max="262" width="6.42578125" customWidth="1"/>
    <col min="263" max="263" width="9.42578125" customWidth="1"/>
    <col min="264" max="264" width="15.7109375" customWidth="1"/>
    <col min="513" max="513" width="17.7109375" customWidth="1"/>
    <col min="514" max="517" width="15.7109375" customWidth="1"/>
    <col min="518" max="518" width="6.42578125" customWidth="1"/>
    <col min="519" max="519" width="9.42578125" customWidth="1"/>
    <col min="520" max="520" width="15.7109375" customWidth="1"/>
    <col min="769" max="769" width="17.7109375" customWidth="1"/>
    <col min="770" max="773" width="15.7109375" customWidth="1"/>
    <col min="774" max="774" width="6.42578125" customWidth="1"/>
    <col min="775" max="775" width="9.42578125" customWidth="1"/>
    <col min="776" max="776" width="15.7109375" customWidth="1"/>
    <col min="1025" max="1025" width="17.7109375" customWidth="1"/>
    <col min="1026" max="1029" width="15.7109375" customWidth="1"/>
    <col min="1030" max="1030" width="6.42578125" customWidth="1"/>
    <col min="1031" max="1031" width="9.42578125" customWidth="1"/>
    <col min="1032" max="1032" width="15.7109375" customWidth="1"/>
    <col min="1281" max="1281" width="17.7109375" customWidth="1"/>
    <col min="1282" max="1285" width="15.7109375" customWidth="1"/>
    <col min="1286" max="1286" width="6.42578125" customWidth="1"/>
    <col min="1287" max="1287" width="9.42578125" customWidth="1"/>
    <col min="1288" max="1288" width="15.7109375" customWidth="1"/>
    <col min="1537" max="1537" width="17.7109375" customWidth="1"/>
    <col min="1538" max="1541" width="15.7109375" customWidth="1"/>
    <col min="1542" max="1542" width="6.42578125" customWidth="1"/>
    <col min="1543" max="1543" width="9.42578125" customWidth="1"/>
    <col min="1544" max="1544" width="15.7109375" customWidth="1"/>
    <col min="1793" max="1793" width="17.7109375" customWidth="1"/>
    <col min="1794" max="1797" width="15.7109375" customWidth="1"/>
    <col min="1798" max="1798" width="6.42578125" customWidth="1"/>
    <col min="1799" max="1799" width="9.42578125" customWidth="1"/>
    <col min="1800" max="1800" width="15.7109375" customWidth="1"/>
    <col min="2049" max="2049" width="17.7109375" customWidth="1"/>
    <col min="2050" max="2053" width="15.7109375" customWidth="1"/>
    <col min="2054" max="2054" width="6.42578125" customWidth="1"/>
    <col min="2055" max="2055" width="9.42578125" customWidth="1"/>
    <col min="2056" max="2056" width="15.7109375" customWidth="1"/>
    <col min="2305" max="2305" width="17.7109375" customWidth="1"/>
    <col min="2306" max="2309" width="15.7109375" customWidth="1"/>
    <col min="2310" max="2310" width="6.42578125" customWidth="1"/>
    <col min="2311" max="2311" width="9.42578125" customWidth="1"/>
    <col min="2312" max="2312" width="15.7109375" customWidth="1"/>
    <col min="2561" max="2561" width="17.7109375" customWidth="1"/>
    <col min="2562" max="2565" width="15.7109375" customWidth="1"/>
    <col min="2566" max="2566" width="6.42578125" customWidth="1"/>
    <col min="2567" max="2567" width="9.42578125" customWidth="1"/>
    <col min="2568" max="2568" width="15.7109375" customWidth="1"/>
    <col min="2817" max="2817" width="17.7109375" customWidth="1"/>
    <col min="2818" max="2821" width="15.7109375" customWidth="1"/>
    <col min="2822" max="2822" width="6.42578125" customWidth="1"/>
    <col min="2823" max="2823" width="9.42578125" customWidth="1"/>
    <col min="2824" max="2824" width="15.7109375" customWidth="1"/>
    <col min="3073" max="3073" width="17.7109375" customWidth="1"/>
    <col min="3074" max="3077" width="15.7109375" customWidth="1"/>
    <col min="3078" max="3078" width="6.42578125" customWidth="1"/>
    <col min="3079" max="3079" width="9.42578125" customWidth="1"/>
    <col min="3080" max="3080" width="15.7109375" customWidth="1"/>
    <col min="3329" max="3329" width="17.7109375" customWidth="1"/>
    <col min="3330" max="3333" width="15.7109375" customWidth="1"/>
    <col min="3334" max="3334" width="6.42578125" customWidth="1"/>
    <col min="3335" max="3335" width="9.42578125" customWidth="1"/>
    <col min="3336" max="3336" width="15.7109375" customWidth="1"/>
    <col min="3585" max="3585" width="17.7109375" customWidth="1"/>
    <col min="3586" max="3589" width="15.7109375" customWidth="1"/>
    <col min="3590" max="3590" width="6.42578125" customWidth="1"/>
    <col min="3591" max="3591" width="9.42578125" customWidth="1"/>
    <col min="3592" max="3592" width="15.7109375" customWidth="1"/>
    <col min="3841" max="3841" width="17.7109375" customWidth="1"/>
    <col min="3842" max="3845" width="15.7109375" customWidth="1"/>
    <col min="3846" max="3846" width="6.42578125" customWidth="1"/>
    <col min="3847" max="3847" width="9.42578125" customWidth="1"/>
    <col min="3848" max="3848" width="15.7109375" customWidth="1"/>
    <col min="4097" max="4097" width="17.7109375" customWidth="1"/>
    <col min="4098" max="4101" width="15.7109375" customWidth="1"/>
    <col min="4102" max="4102" width="6.42578125" customWidth="1"/>
    <col min="4103" max="4103" width="9.42578125" customWidth="1"/>
    <col min="4104" max="4104" width="15.7109375" customWidth="1"/>
    <col min="4353" max="4353" width="17.7109375" customWidth="1"/>
    <col min="4354" max="4357" width="15.7109375" customWidth="1"/>
    <col min="4358" max="4358" width="6.42578125" customWidth="1"/>
    <col min="4359" max="4359" width="9.42578125" customWidth="1"/>
    <col min="4360" max="4360" width="15.7109375" customWidth="1"/>
    <col min="4609" max="4609" width="17.7109375" customWidth="1"/>
    <col min="4610" max="4613" width="15.7109375" customWidth="1"/>
    <col min="4614" max="4614" width="6.42578125" customWidth="1"/>
    <col min="4615" max="4615" width="9.42578125" customWidth="1"/>
    <col min="4616" max="4616" width="15.7109375" customWidth="1"/>
    <col min="4865" max="4865" width="17.7109375" customWidth="1"/>
    <col min="4866" max="4869" width="15.7109375" customWidth="1"/>
    <col min="4870" max="4870" width="6.42578125" customWidth="1"/>
    <col min="4871" max="4871" width="9.42578125" customWidth="1"/>
    <col min="4872" max="4872" width="15.7109375" customWidth="1"/>
    <col min="5121" max="5121" width="17.7109375" customWidth="1"/>
    <col min="5122" max="5125" width="15.7109375" customWidth="1"/>
    <col min="5126" max="5126" width="6.42578125" customWidth="1"/>
    <col min="5127" max="5127" width="9.42578125" customWidth="1"/>
    <col min="5128" max="5128" width="15.7109375" customWidth="1"/>
    <col min="5377" max="5377" width="17.7109375" customWidth="1"/>
    <col min="5378" max="5381" width="15.7109375" customWidth="1"/>
    <col min="5382" max="5382" width="6.42578125" customWidth="1"/>
    <col min="5383" max="5383" width="9.42578125" customWidth="1"/>
    <col min="5384" max="5384" width="15.7109375" customWidth="1"/>
    <col min="5633" max="5633" width="17.7109375" customWidth="1"/>
    <col min="5634" max="5637" width="15.7109375" customWidth="1"/>
    <col min="5638" max="5638" width="6.42578125" customWidth="1"/>
    <col min="5639" max="5639" width="9.42578125" customWidth="1"/>
    <col min="5640" max="5640" width="15.7109375" customWidth="1"/>
    <col min="5889" max="5889" width="17.7109375" customWidth="1"/>
    <col min="5890" max="5893" width="15.7109375" customWidth="1"/>
    <col min="5894" max="5894" width="6.42578125" customWidth="1"/>
    <col min="5895" max="5895" width="9.42578125" customWidth="1"/>
    <col min="5896" max="5896" width="15.7109375" customWidth="1"/>
    <col min="6145" max="6145" width="17.7109375" customWidth="1"/>
    <col min="6146" max="6149" width="15.7109375" customWidth="1"/>
    <col min="6150" max="6150" width="6.42578125" customWidth="1"/>
    <col min="6151" max="6151" width="9.42578125" customWidth="1"/>
    <col min="6152" max="6152" width="15.7109375" customWidth="1"/>
    <col min="6401" max="6401" width="17.7109375" customWidth="1"/>
    <col min="6402" max="6405" width="15.7109375" customWidth="1"/>
    <col min="6406" max="6406" width="6.42578125" customWidth="1"/>
    <col min="6407" max="6407" width="9.42578125" customWidth="1"/>
    <col min="6408" max="6408" width="15.7109375" customWidth="1"/>
    <col min="6657" max="6657" width="17.7109375" customWidth="1"/>
    <col min="6658" max="6661" width="15.7109375" customWidth="1"/>
    <col min="6662" max="6662" width="6.42578125" customWidth="1"/>
    <col min="6663" max="6663" width="9.42578125" customWidth="1"/>
    <col min="6664" max="6664" width="15.7109375" customWidth="1"/>
    <col min="6913" max="6913" width="17.7109375" customWidth="1"/>
    <col min="6914" max="6917" width="15.7109375" customWidth="1"/>
    <col min="6918" max="6918" width="6.42578125" customWidth="1"/>
    <col min="6919" max="6919" width="9.42578125" customWidth="1"/>
    <col min="6920" max="6920" width="15.7109375" customWidth="1"/>
    <col min="7169" max="7169" width="17.7109375" customWidth="1"/>
    <col min="7170" max="7173" width="15.7109375" customWidth="1"/>
    <col min="7174" max="7174" width="6.42578125" customWidth="1"/>
    <col min="7175" max="7175" width="9.42578125" customWidth="1"/>
    <col min="7176" max="7176" width="15.7109375" customWidth="1"/>
    <col min="7425" max="7425" width="17.7109375" customWidth="1"/>
    <col min="7426" max="7429" width="15.7109375" customWidth="1"/>
    <col min="7430" max="7430" width="6.42578125" customWidth="1"/>
    <col min="7431" max="7431" width="9.42578125" customWidth="1"/>
    <col min="7432" max="7432" width="15.7109375" customWidth="1"/>
    <col min="7681" max="7681" width="17.7109375" customWidth="1"/>
    <col min="7682" max="7685" width="15.7109375" customWidth="1"/>
    <col min="7686" max="7686" width="6.42578125" customWidth="1"/>
    <col min="7687" max="7687" width="9.42578125" customWidth="1"/>
    <col min="7688" max="7688" width="15.7109375" customWidth="1"/>
    <col min="7937" max="7937" width="17.7109375" customWidth="1"/>
    <col min="7938" max="7941" width="15.7109375" customWidth="1"/>
    <col min="7942" max="7942" width="6.42578125" customWidth="1"/>
    <col min="7943" max="7943" width="9.42578125" customWidth="1"/>
    <col min="7944" max="7944" width="15.7109375" customWidth="1"/>
    <col min="8193" max="8193" width="17.7109375" customWidth="1"/>
    <col min="8194" max="8197" width="15.7109375" customWidth="1"/>
    <col min="8198" max="8198" width="6.42578125" customWidth="1"/>
    <col min="8199" max="8199" width="9.42578125" customWidth="1"/>
    <col min="8200" max="8200" width="15.7109375" customWidth="1"/>
    <col min="8449" max="8449" width="17.7109375" customWidth="1"/>
    <col min="8450" max="8453" width="15.7109375" customWidth="1"/>
    <col min="8454" max="8454" width="6.42578125" customWidth="1"/>
    <col min="8455" max="8455" width="9.42578125" customWidth="1"/>
    <col min="8456" max="8456" width="15.7109375" customWidth="1"/>
    <col min="8705" max="8705" width="17.7109375" customWidth="1"/>
    <col min="8706" max="8709" width="15.7109375" customWidth="1"/>
    <col min="8710" max="8710" width="6.42578125" customWidth="1"/>
    <col min="8711" max="8711" width="9.42578125" customWidth="1"/>
    <col min="8712" max="8712" width="15.7109375" customWidth="1"/>
    <col min="8961" max="8961" width="17.7109375" customWidth="1"/>
    <col min="8962" max="8965" width="15.7109375" customWidth="1"/>
    <col min="8966" max="8966" width="6.42578125" customWidth="1"/>
    <col min="8967" max="8967" width="9.42578125" customWidth="1"/>
    <col min="8968" max="8968" width="15.7109375" customWidth="1"/>
    <col min="9217" max="9217" width="17.7109375" customWidth="1"/>
    <col min="9218" max="9221" width="15.7109375" customWidth="1"/>
    <col min="9222" max="9222" width="6.42578125" customWidth="1"/>
    <col min="9223" max="9223" width="9.42578125" customWidth="1"/>
    <col min="9224" max="9224" width="15.7109375" customWidth="1"/>
    <col min="9473" max="9473" width="17.7109375" customWidth="1"/>
    <col min="9474" max="9477" width="15.7109375" customWidth="1"/>
    <col min="9478" max="9478" width="6.42578125" customWidth="1"/>
    <col min="9479" max="9479" width="9.42578125" customWidth="1"/>
    <col min="9480" max="9480" width="15.7109375" customWidth="1"/>
    <col min="9729" max="9729" width="17.7109375" customWidth="1"/>
    <col min="9730" max="9733" width="15.7109375" customWidth="1"/>
    <col min="9734" max="9734" width="6.42578125" customWidth="1"/>
    <col min="9735" max="9735" width="9.42578125" customWidth="1"/>
    <col min="9736" max="9736" width="15.7109375" customWidth="1"/>
    <col min="9985" max="9985" width="17.7109375" customWidth="1"/>
    <col min="9986" max="9989" width="15.7109375" customWidth="1"/>
    <col min="9990" max="9990" width="6.42578125" customWidth="1"/>
    <col min="9991" max="9991" width="9.42578125" customWidth="1"/>
    <col min="9992" max="9992" width="15.7109375" customWidth="1"/>
    <col min="10241" max="10241" width="17.7109375" customWidth="1"/>
    <col min="10242" max="10245" width="15.7109375" customWidth="1"/>
    <col min="10246" max="10246" width="6.42578125" customWidth="1"/>
    <col min="10247" max="10247" width="9.42578125" customWidth="1"/>
    <col min="10248" max="10248" width="15.7109375" customWidth="1"/>
    <col min="10497" max="10497" width="17.7109375" customWidth="1"/>
    <col min="10498" max="10501" width="15.7109375" customWidth="1"/>
    <col min="10502" max="10502" width="6.42578125" customWidth="1"/>
    <col min="10503" max="10503" width="9.42578125" customWidth="1"/>
    <col min="10504" max="10504" width="15.7109375" customWidth="1"/>
    <col min="10753" max="10753" width="17.7109375" customWidth="1"/>
    <col min="10754" max="10757" width="15.7109375" customWidth="1"/>
    <col min="10758" max="10758" width="6.42578125" customWidth="1"/>
    <col min="10759" max="10759" width="9.42578125" customWidth="1"/>
    <col min="10760" max="10760" width="15.7109375" customWidth="1"/>
    <col min="11009" max="11009" width="17.7109375" customWidth="1"/>
    <col min="11010" max="11013" width="15.7109375" customWidth="1"/>
    <col min="11014" max="11014" width="6.42578125" customWidth="1"/>
    <col min="11015" max="11015" width="9.42578125" customWidth="1"/>
    <col min="11016" max="11016" width="15.7109375" customWidth="1"/>
    <col min="11265" max="11265" width="17.7109375" customWidth="1"/>
    <col min="11266" max="11269" width="15.7109375" customWidth="1"/>
    <col min="11270" max="11270" width="6.42578125" customWidth="1"/>
    <col min="11271" max="11271" width="9.42578125" customWidth="1"/>
    <col min="11272" max="11272" width="15.7109375" customWidth="1"/>
    <col min="11521" max="11521" width="17.7109375" customWidth="1"/>
    <col min="11522" max="11525" width="15.7109375" customWidth="1"/>
    <col min="11526" max="11526" width="6.42578125" customWidth="1"/>
    <col min="11527" max="11527" width="9.42578125" customWidth="1"/>
    <col min="11528" max="11528" width="15.7109375" customWidth="1"/>
    <col min="11777" max="11777" width="17.7109375" customWidth="1"/>
    <col min="11778" max="11781" width="15.7109375" customWidth="1"/>
    <col min="11782" max="11782" width="6.42578125" customWidth="1"/>
    <col min="11783" max="11783" width="9.42578125" customWidth="1"/>
    <col min="11784" max="11784" width="15.7109375" customWidth="1"/>
    <col min="12033" max="12033" width="17.7109375" customWidth="1"/>
    <col min="12034" max="12037" width="15.7109375" customWidth="1"/>
    <col min="12038" max="12038" width="6.42578125" customWidth="1"/>
    <col min="12039" max="12039" width="9.42578125" customWidth="1"/>
    <col min="12040" max="12040" width="15.7109375" customWidth="1"/>
    <col min="12289" max="12289" width="17.7109375" customWidth="1"/>
    <col min="12290" max="12293" width="15.7109375" customWidth="1"/>
    <col min="12294" max="12294" width="6.42578125" customWidth="1"/>
    <col min="12295" max="12295" width="9.42578125" customWidth="1"/>
    <col min="12296" max="12296" width="15.7109375" customWidth="1"/>
    <col min="12545" max="12545" width="17.7109375" customWidth="1"/>
    <col min="12546" max="12549" width="15.7109375" customWidth="1"/>
    <col min="12550" max="12550" width="6.42578125" customWidth="1"/>
    <col min="12551" max="12551" width="9.42578125" customWidth="1"/>
    <col min="12552" max="12552" width="15.7109375" customWidth="1"/>
    <col min="12801" max="12801" width="17.7109375" customWidth="1"/>
    <col min="12802" max="12805" width="15.7109375" customWidth="1"/>
    <col min="12806" max="12806" width="6.42578125" customWidth="1"/>
    <col min="12807" max="12807" width="9.42578125" customWidth="1"/>
    <col min="12808" max="12808" width="15.7109375" customWidth="1"/>
    <col min="13057" max="13057" width="17.7109375" customWidth="1"/>
    <col min="13058" max="13061" width="15.7109375" customWidth="1"/>
    <col min="13062" max="13062" width="6.42578125" customWidth="1"/>
    <col min="13063" max="13063" width="9.42578125" customWidth="1"/>
    <col min="13064" max="13064" width="15.7109375" customWidth="1"/>
    <col min="13313" max="13313" width="17.7109375" customWidth="1"/>
    <col min="13314" max="13317" width="15.7109375" customWidth="1"/>
    <col min="13318" max="13318" width="6.42578125" customWidth="1"/>
    <col min="13319" max="13319" width="9.42578125" customWidth="1"/>
    <col min="13320" max="13320" width="15.7109375" customWidth="1"/>
    <col min="13569" max="13569" width="17.7109375" customWidth="1"/>
    <col min="13570" max="13573" width="15.7109375" customWidth="1"/>
    <col min="13574" max="13574" width="6.42578125" customWidth="1"/>
    <col min="13575" max="13575" width="9.42578125" customWidth="1"/>
    <col min="13576" max="13576" width="15.7109375" customWidth="1"/>
    <col min="13825" max="13825" width="17.7109375" customWidth="1"/>
    <col min="13826" max="13829" width="15.7109375" customWidth="1"/>
    <col min="13830" max="13830" width="6.42578125" customWidth="1"/>
    <col min="13831" max="13831" width="9.42578125" customWidth="1"/>
    <col min="13832" max="13832" width="15.7109375" customWidth="1"/>
    <col min="14081" max="14081" width="17.7109375" customWidth="1"/>
    <col min="14082" max="14085" width="15.7109375" customWidth="1"/>
    <col min="14086" max="14086" width="6.42578125" customWidth="1"/>
    <col min="14087" max="14087" width="9.42578125" customWidth="1"/>
    <col min="14088" max="14088" width="15.7109375" customWidth="1"/>
    <col min="14337" max="14337" width="17.7109375" customWidth="1"/>
    <col min="14338" max="14341" width="15.7109375" customWidth="1"/>
    <col min="14342" max="14342" width="6.42578125" customWidth="1"/>
    <col min="14343" max="14343" width="9.42578125" customWidth="1"/>
    <col min="14344" max="14344" width="15.7109375" customWidth="1"/>
    <col min="14593" max="14593" width="17.7109375" customWidth="1"/>
    <col min="14594" max="14597" width="15.7109375" customWidth="1"/>
    <col min="14598" max="14598" width="6.42578125" customWidth="1"/>
    <col min="14599" max="14599" width="9.42578125" customWidth="1"/>
    <col min="14600" max="14600" width="15.7109375" customWidth="1"/>
    <col min="14849" max="14849" width="17.7109375" customWidth="1"/>
    <col min="14850" max="14853" width="15.7109375" customWidth="1"/>
    <col min="14854" max="14854" width="6.42578125" customWidth="1"/>
    <col min="14855" max="14855" width="9.42578125" customWidth="1"/>
    <col min="14856" max="14856" width="15.7109375" customWidth="1"/>
    <col min="15105" max="15105" width="17.7109375" customWidth="1"/>
    <col min="15106" max="15109" width="15.7109375" customWidth="1"/>
    <col min="15110" max="15110" width="6.42578125" customWidth="1"/>
    <col min="15111" max="15111" width="9.42578125" customWidth="1"/>
    <col min="15112" max="15112" width="15.7109375" customWidth="1"/>
    <col min="15361" max="15361" width="17.7109375" customWidth="1"/>
    <col min="15362" max="15365" width="15.7109375" customWidth="1"/>
    <col min="15366" max="15366" width="6.42578125" customWidth="1"/>
    <col min="15367" max="15367" width="9.42578125" customWidth="1"/>
    <col min="15368" max="15368" width="15.7109375" customWidth="1"/>
    <col min="15617" max="15617" width="17.7109375" customWidth="1"/>
    <col min="15618" max="15621" width="15.7109375" customWidth="1"/>
    <col min="15622" max="15622" width="6.42578125" customWidth="1"/>
    <col min="15623" max="15623" width="9.42578125" customWidth="1"/>
    <col min="15624" max="15624" width="15.7109375" customWidth="1"/>
    <col min="15873" max="15873" width="17.7109375" customWidth="1"/>
    <col min="15874" max="15877" width="15.7109375" customWidth="1"/>
    <col min="15878" max="15878" width="6.42578125" customWidth="1"/>
    <col min="15879" max="15879" width="9.42578125" customWidth="1"/>
    <col min="15880" max="15880" width="15.7109375" customWidth="1"/>
    <col min="16129" max="16129" width="17.7109375" customWidth="1"/>
    <col min="16130" max="16133" width="15.7109375" customWidth="1"/>
    <col min="16134" max="16134" width="6.42578125" customWidth="1"/>
    <col min="16135" max="16135" width="9.42578125" customWidth="1"/>
    <col min="16136" max="16136" width="15.7109375" customWidth="1"/>
  </cols>
  <sheetData>
    <row r="2" spans="1:10" ht="15.75">
      <c r="A2" s="377" t="s">
        <v>266</v>
      </c>
      <c r="B2" s="378" t="s">
        <v>267</v>
      </c>
      <c r="C2" s="379" t="s">
        <v>268</v>
      </c>
      <c r="D2" s="379" t="s">
        <v>269</v>
      </c>
      <c r="E2" s="408" t="s">
        <v>270</v>
      </c>
      <c r="F2" s="409"/>
      <c r="G2" s="380" t="s">
        <v>271</v>
      </c>
      <c r="H2" s="379" t="s">
        <v>272</v>
      </c>
    </row>
    <row r="3" spans="1:10" ht="15" customHeight="1">
      <c r="A3" s="410" t="s">
        <v>273</v>
      </c>
      <c r="B3" s="383" t="s">
        <v>293</v>
      </c>
      <c r="C3" s="381" t="s">
        <v>277</v>
      </c>
      <c r="D3" s="381" t="s">
        <v>294</v>
      </c>
      <c r="E3" s="387" t="s">
        <v>295</v>
      </c>
      <c r="F3" s="385" t="s">
        <v>274</v>
      </c>
      <c r="G3" s="382" t="s">
        <v>275</v>
      </c>
      <c r="H3" s="412" t="s">
        <v>276</v>
      </c>
    </row>
    <row r="4" spans="1:10">
      <c r="A4" s="411"/>
      <c r="B4" s="383" t="s">
        <v>293</v>
      </c>
      <c r="C4" s="381" t="s">
        <v>282</v>
      </c>
      <c r="D4" s="381" t="s">
        <v>296</v>
      </c>
      <c r="E4" s="384" t="s">
        <v>297</v>
      </c>
      <c r="F4" s="385" t="s">
        <v>274</v>
      </c>
      <c r="G4" s="386" t="s">
        <v>275</v>
      </c>
      <c r="H4" s="413"/>
    </row>
    <row r="5" spans="1:10">
      <c r="A5" s="411"/>
      <c r="B5" s="383" t="s">
        <v>293</v>
      </c>
      <c r="C5" s="381" t="s">
        <v>298</v>
      </c>
      <c r="D5" s="381" t="s">
        <v>299</v>
      </c>
      <c r="E5" s="387" t="s">
        <v>300</v>
      </c>
      <c r="F5" s="385" t="s">
        <v>274</v>
      </c>
      <c r="G5" s="386" t="s">
        <v>275</v>
      </c>
      <c r="H5" s="413"/>
    </row>
    <row r="6" spans="1:10">
      <c r="A6" s="411"/>
      <c r="B6" s="388" t="s">
        <v>293</v>
      </c>
      <c r="C6" s="389" t="s">
        <v>301</v>
      </c>
      <c r="D6" s="389" t="s">
        <v>302</v>
      </c>
      <c r="E6" s="390" t="s">
        <v>303</v>
      </c>
      <c r="F6" s="391" t="s">
        <v>274</v>
      </c>
      <c r="G6" s="392" t="s">
        <v>275</v>
      </c>
      <c r="H6" s="413"/>
    </row>
    <row r="7" spans="1:10">
      <c r="A7" s="411"/>
      <c r="B7" s="383" t="s">
        <v>293</v>
      </c>
      <c r="C7" s="383" t="s">
        <v>304</v>
      </c>
      <c r="D7" s="389" t="s">
        <v>305</v>
      </c>
      <c r="E7" s="390" t="s">
        <v>306</v>
      </c>
      <c r="F7" s="385" t="s">
        <v>274</v>
      </c>
      <c r="G7" s="385" t="s">
        <v>275</v>
      </c>
      <c r="H7" s="414"/>
      <c r="J7" s="393"/>
    </row>
    <row r="8" spans="1:10">
      <c r="A8" s="411"/>
      <c r="B8" s="402" t="s">
        <v>324</v>
      </c>
      <c r="C8" s="402" t="s">
        <v>282</v>
      </c>
      <c r="D8" s="402" t="s">
        <v>325</v>
      </c>
      <c r="E8" s="390" t="s">
        <v>326</v>
      </c>
      <c r="F8" s="394" t="s">
        <v>278</v>
      </c>
      <c r="G8" s="395" t="s">
        <v>279</v>
      </c>
      <c r="H8" s="415" t="s">
        <v>339</v>
      </c>
    </row>
    <row r="9" spans="1:10">
      <c r="A9" s="411"/>
      <c r="B9" s="402" t="s">
        <v>324</v>
      </c>
      <c r="C9" s="402" t="s">
        <v>298</v>
      </c>
      <c r="D9" s="402" t="s">
        <v>327</v>
      </c>
      <c r="E9" s="390" t="s">
        <v>328</v>
      </c>
      <c r="F9" s="385" t="s">
        <v>278</v>
      </c>
      <c r="G9" s="386" t="s">
        <v>279</v>
      </c>
      <c r="H9" s="407"/>
    </row>
    <row r="10" spans="1:10">
      <c r="A10" s="411"/>
      <c r="B10" s="402" t="s">
        <v>324</v>
      </c>
      <c r="C10" s="402" t="s">
        <v>301</v>
      </c>
      <c r="D10" s="402" t="s">
        <v>329</v>
      </c>
      <c r="E10" s="390" t="s">
        <v>330</v>
      </c>
      <c r="F10" s="385" t="s">
        <v>278</v>
      </c>
      <c r="G10" s="386" t="s">
        <v>279</v>
      </c>
      <c r="H10" s="407"/>
    </row>
    <row r="11" spans="1:10">
      <c r="A11" s="411"/>
      <c r="B11" s="402" t="s">
        <v>324</v>
      </c>
      <c r="C11" s="402" t="s">
        <v>304</v>
      </c>
      <c r="D11" s="402" t="s">
        <v>331</v>
      </c>
      <c r="E11" s="390" t="s">
        <v>332</v>
      </c>
      <c r="F11" s="385" t="s">
        <v>278</v>
      </c>
      <c r="G11" s="386" t="s">
        <v>279</v>
      </c>
      <c r="H11" s="407"/>
    </row>
    <row r="12" spans="1:10">
      <c r="A12" s="411"/>
      <c r="B12" s="402" t="s">
        <v>324</v>
      </c>
      <c r="C12" s="402" t="s">
        <v>311</v>
      </c>
      <c r="D12" s="381" t="s">
        <v>333</v>
      </c>
      <c r="E12" s="390" t="s">
        <v>334</v>
      </c>
      <c r="F12" s="385" t="s">
        <v>278</v>
      </c>
      <c r="G12" s="386" t="s">
        <v>279</v>
      </c>
      <c r="H12" s="407"/>
    </row>
    <row r="13" spans="1:10">
      <c r="A13" s="411"/>
      <c r="B13" s="405" t="s">
        <v>335</v>
      </c>
      <c r="C13" s="405" t="s">
        <v>282</v>
      </c>
      <c r="D13" s="381" t="s">
        <v>337</v>
      </c>
      <c r="E13" s="390" t="s">
        <v>307</v>
      </c>
      <c r="F13" s="385" t="s">
        <v>280</v>
      </c>
      <c r="G13" s="386" t="s">
        <v>279</v>
      </c>
      <c r="H13" s="406" t="s">
        <v>281</v>
      </c>
    </row>
    <row r="14" spans="1:10">
      <c r="A14" s="411"/>
      <c r="B14" s="405" t="s">
        <v>335</v>
      </c>
      <c r="C14" s="405" t="s">
        <v>298</v>
      </c>
      <c r="D14" s="381" t="s">
        <v>338</v>
      </c>
      <c r="E14" s="390" t="s">
        <v>308</v>
      </c>
      <c r="F14" s="385" t="s">
        <v>280</v>
      </c>
      <c r="G14" s="386" t="s">
        <v>279</v>
      </c>
      <c r="H14" s="406"/>
    </row>
    <row r="15" spans="1:10">
      <c r="A15" s="411"/>
      <c r="B15" s="405" t="s">
        <v>335</v>
      </c>
      <c r="C15" s="405" t="s">
        <v>301</v>
      </c>
      <c r="D15" s="381" t="s">
        <v>336</v>
      </c>
      <c r="E15" s="390" t="s">
        <v>309</v>
      </c>
      <c r="F15" s="385" t="s">
        <v>280</v>
      </c>
      <c r="G15" s="386" t="s">
        <v>279</v>
      </c>
      <c r="H15" s="406"/>
    </row>
    <row r="16" spans="1:10">
      <c r="A16" s="411"/>
      <c r="B16" s="405" t="s">
        <v>335</v>
      </c>
      <c r="C16" s="405" t="s">
        <v>304</v>
      </c>
      <c r="D16" s="381" t="s">
        <v>340</v>
      </c>
      <c r="E16" s="390" t="s">
        <v>310</v>
      </c>
      <c r="F16" s="385" t="s">
        <v>280</v>
      </c>
      <c r="G16" s="386" t="s">
        <v>279</v>
      </c>
      <c r="H16" s="406"/>
    </row>
    <row r="17" spans="1:10">
      <c r="A17" s="411"/>
      <c r="B17" s="405" t="s">
        <v>335</v>
      </c>
      <c r="C17" s="405" t="s">
        <v>311</v>
      </c>
      <c r="D17" s="381" t="s">
        <v>341</v>
      </c>
      <c r="E17" s="390" t="s">
        <v>312</v>
      </c>
      <c r="F17" s="385" t="s">
        <v>280</v>
      </c>
      <c r="G17" s="386" t="s">
        <v>279</v>
      </c>
      <c r="H17" s="406"/>
      <c r="J17" s="393"/>
    </row>
    <row r="18" spans="1:10">
      <c r="A18" s="411"/>
      <c r="B18" s="383" t="s">
        <v>313</v>
      </c>
      <c r="C18" s="383" t="s">
        <v>282</v>
      </c>
      <c r="D18" s="381" t="s">
        <v>314</v>
      </c>
      <c r="E18" s="390" t="s">
        <v>315</v>
      </c>
      <c r="F18" s="385" t="s">
        <v>283</v>
      </c>
      <c r="G18" s="386" t="s">
        <v>279</v>
      </c>
      <c r="H18" s="406" t="s">
        <v>284</v>
      </c>
    </row>
    <row r="19" spans="1:10">
      <c r="A19" s="411"/>
      <c r="B19" s="383" t="s">
        <v>313</v>
      </c>
      <c r="C19" s="383" t="s">
        <v>298</v>
      </c>
      <c r="D19" s="381" t="s">
        <v>316</v>
      </c>
      <c r="E19" s="390" t="s">
        <v>317</v>
      </c>
      <c r="F19" s="385" t="s">
        <v>283</v>
      </c>
      <c r="G19" s="386" t="s">
        <v>279</v>
      </c>
      <c r="H19" s="406"/>
    </row>
    <row r="20" spans="1:10">
      <c r="A20" s="411"/>
      <c r="B20" s="383" t="s">
        <v>313</v>
      </c>
      <c r="C20" s="383" t="s">
        <v>301</v>
      </c>
      <c r="D20" s="381" t="s">
        <v>318</v>
      </c>
      <c r="E20" s="390" t="s">
        <v>319</v>
      </c>
      <c r="F20" s="385" t="s">
        <v>283</v>
      </c>
      <c r="G20" s="386" t="s">
        <v>279</v>
      </c>
      <c r="H20" s="406"/>
    </row>
    <row r="21" spans="1:10">
      <c r="A21" s="411"/>
      <c r="B21" s="383" t="s">
        <v>313</v>
      </c>
      <c r="C21" s="383" t="s">
        <v>304</v>
      </c>
      <c r="D21" s="383" t="s">
        <v>320</v>
      </c>
      <c r="E21" s="390" t="s">
        <v>321</v>
      </c>
      <c r="F21" s="385" t="s">
        <v>283</v>
      </c>
      <c r="G21" s="386" t="s">
        <v>279</v>
      </c>
      <c r="H21" s="406"/>
    </row>
    <row r="22" spans="1:10">
      <c r="A22" s="411"/>
      <c r="B22" s="383" t="s">
        <v>313</v>
      </c>
      <c r="C22" s="383" t="s">
        <v>311</v>
      </c>
      <c r="D22" s="403" t="s">
        <v>322</v>
      </c>
      <c r="E22" s="404" t="s">
        <v>323</v>
      </c>
      <c r="F22" s="385" t="s">
        <v>283</v>
      </c>
      <c r="G22" s="386" t="s">
        <v>279</v>
      </c>
      <c r="H22" s="407"/>
    </row>
    <row r="24" spans="1:10">
      <c r="A24" s="396" t="s">
        <v>285</v>
      </c>
    </row>
    <row r="25" spans="1:10">
      <c r="A25" s="447" t="s">
        <v>342</v>
      </c>
    </row>
    <row r="26" spans="1:10">
      <c r="A26" s="397" t="s">
        <v>286</v>
      </c>
    </row>
    <row r="27" spans="1:10">
      <c r="A27" s="397" t="s">
        <v>287</v>
      </c>
    </row>
    <row r="28" spans="1:10" s="399" customFormat="1" ht="14.25">
      <c r="A28" s="398" t="s">
        <v>288</v>
      </c>
    </row>
    <row r="29" spans="1:10">
      <c r="A29" s="400" t="s">
        <v>289</v>
      </c>
    </row>
    <row r="30" spans="1:10">
      <c r="A30" s="401" t="s">
        <v>290</v>
      </c>
    </row>
    <row r="31" spans="1:10">
      <c r="A31" s="448" t="s">
        <v>291</v>
      </c>
    </row>
    <row r="32" spans="1:10">
      <c r="A32" s="448" t="s">
        <v>292</v>
      </c>
    </row>
  </sheetData>
  <mergeCells count="6">
    <mergeCell ref="H18:H22"/>
    <mergeCell ref="E2:F2"/>
    <mergeCell ref="A3:A22"/>
    <mergeCell ref="H3:H7"/>
    <mergeCell ref="H8:H12"/>
    <mergeCell ref="H13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54" zoomScaleNormal="100" workbookViewId="0">
      <selection activeCell="F64" sqref="F64"/>
    </sheetView>
  </sheetViews>
  <sheetFormatPr defaultRowHeight="15"/>
  <cols>
    <col min="1" max="1" width="46.42578125" customWidth="1"/>
    <col min="2" max="2" width="26.140625" customWidth="1"/>
    <col min="3" max="3" width="16.42578125" customWidth="1"/>
    <col min="4" max="4" width="12" customWidth="1"/>
    <col min="5" max="5" width="18" customWidth="1"/>
    <col min="6" max="6" width="21.42578125" customWidth="1"/>
    <col min="7" max="7" width="18.140625" customWidth="1"/>
    <col min="8" max="8" width="15.140625" customWidth="1"/>
    <col min="9" max="9" width="18.42578125" customWidth="1"/>
  </cols>
  <sheetData>
    <row r="1" spans="1:11" ht="15.75">
      <c r="A1" s="37"/>
      <c r="B1" s="4"/>
      <c r="C1" s="4"/>
      <c r="D1" s="5"/>
      <c r="E1" s="5"/>
      <c r="F1" s="5"/>
      <c r="G1" s="5"/>
      <c r="H1" s="5"/>
      <c r="I1" s="5"/>
      <c r="J1" s="15"/>
      <c r="K1" s="15"/>
    </row>
    <row r="2" spans="1:11">
      <c r="A2" s="418" t="s">
        <v>0</v>
      </c>
      <c r="B2" s="419"/>
      <c r="C2" s="419"/>
      <c r="D2" s="419"/>
      <c r="E2" s="419"/>
      <c r="F2" s="419"/>
      <c r="G2" s="419"/>
      <c r="H2" s="419"/>
      <c r="I2" s="419"/>
      <c r="J2" s="419"/>
      <c r="K2" s="420"/>
    </row>
    <row r="3" spans="1:11" ht="45.75" thickBot="1">
      <c r="A3" s="44" t="s">
        <v>1</v>
      </c>
      <c r="B3" s="45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9</v>
      </c>
      <c r="J3" s="46" t="s">
        <v>10</v>
      </c>
      <c r="K3" s="47" t="s">
        <v>11</v>
      </c>
    </row>
    <row r="4" spans="1:11">
      <c r="A4" s="48" t="s">
        <v>12</v>
      </c>
      <c r="B4" s="49">
        <v>44505</v>
      </c>
      <c r="C4" s="50">
        <f>B4+1</f>
        <v>44506</v>
      </c>
      <c r="D4" s="51">
        <f>B4+2</f>
        <v>44507</v>
      </c>
      <c r="E4" s="51">
        <f>D4+34</f>
        <v>44541</v>
      </c>
      <c r="F4" s="51">
        <f>D4+35</f>
        <v>44542</v>
      </c>
      <c r="G4" s="51">
        <f>D4+37</f>
        <v>44544</v>
      </c>
      <c r="H4" s="51">
        <f>D4+39</f>
        <v>44546</v>
      </c>
      <c r="I4" s="51">
        <f>D4+42</f>
        <v>44549</v>
      </c>
      <c r="J4" s="51">
        <f>D4+45</f>
        <v>44552</v>
      </c>
      <c r="K4" s="52">
        <f>D4+49</f>
        <v>44556</v>
      </c>
    </row>
    <row r="5" spans="1:11">
      <c r="A5" s="53" t="s">
        <v>13</v>
      </c>
      <c r="B5" s="54">
        <f>B4+7</f>
        <v>44512</v>
      </c>
      <c r="C5" s="50">
        <f>B5+1</f>
        <v>44513</v>
      </c>
      <c r="D5" s="51">
        <f>B5+2</f>
        <v>44514</v>
      </c>
      <c r="E5" s="51">
        <f>D5+34</f>
        <v>44548</v>
      </c>
      <c r="F5" s="51">
        <f>D5+35</f>
        <v>44549</v>
      </c>
      <c r="G5" s="51">
        <f>D5+37</f>
        <v>44551</v>
      </c>
      <c r="H5" s="51">
        <f>D5+39</f>
        <v>44553</v>
      </c>
      <c r="I5" s="51">
        <f>D5+42</f>
        <v>44556</v>
      </c>
      <c r="J5" s="51">
        <f>D5+45</f>
        <v>44559</v>
      </c>
      <c r="K5" s="52">
        <f>D5+49</f>
        <v>44563</v>
      </c>
    </row>
    <row r="6" spans="1:11">
      <c r="A6" s="53" t="s">
        <v>14</v>
      </c>
      <c r="B6" s="54">
        <f>B5+7</f>
        <v>44519</v>
      </c>
      <c r="C6" s="50">
        <f>B6+1</f>
        <v>44520</v>
      </c>
      <c r="D6" s="51">
        <f>B6+2</f>
        <v>44521</v>
      </c>
      <c r="E6" s="51">
        <f>D6+34</f>
        <v>44555</v>
      </c>
      <c r="F6" s="51">
        <f>D6+35</f>
        <v>44556</v>
      </c>
      <c r="G6" s="51">
        <f>D6+37</f>
        <v>44558</v>
      </c>
      <c r="H6" s="51">
        <f>D6+39</f>
        <v>44560</v>
      </c>
      <c r="I6" s="51">
        <f>D6+42</f>
        <v>44563</v>
      </c>
      <c r="J6" s="51">
        <f>D6+45</f>
        <v>44566</v>
      </c>
      <c r="K6" s="52">
        <f>D6+49</f>
        <v>44570</v>
      </c>
    </row>
    <row r="7" spans="1:11">
      <c r="A7" s="53" t="s">
        <v>15</v>
      </c>
      <c r="B7" s="54">
        <f>B6+7</f>
        <v>44526</v>
      </c>
      <c r="C7" s="50">
        <f>B7+1</f>
        <v>44527</v>
      </c>
      <c r="D7" s="51">
        <f>B7+2</f>
        <v>44528</v>
      </c>
      <c r="E7" s="51">
        <f>D7+34</f>
        <v>44562</v>
      </c>
      <c r="F7" s="51">
        <f>D7+35</f>
        <v>44563</v>
      </c>
      <c r="G7" s="51">
        <f>D7+37</f>
        <v>44565</v>
      </c>
      <c r="H7" s="51">
        <f>D7+39</f>
        <v>44567</v>
      </c>
      <c r="I7" s="51">
        <f>D7+42</f>
        <v>44570</v>
      </c>
      <c r="J7" s="51">
        <f>D7+45</f>
        <v>44573</v>
      </c>
      <c r="K7" s="52">
        <f>D7+49</f>
        <v>44577</v>
      </c>
    </row>
    <row r="8" spans="1:11" ht="15.75" thickBot="1">
      <c r="A8" s="55" t="s">
        <v>16</v>
      </c>
      <c r="B8" s="56">
        <f>B7+7</f>
        <v>44533</v>
      </c>
      <c r="C8" s="57">
        <f>B8+1</f>
        <v>44534</v>
      </c>
      <c r="D8" s="58">
        <f>B8+2</f>
        <v>44535</v>
      </c>
      <c r="E8" s="58">
        <f>D8+34</f>
        <v>44569</v>
      </c>
      <c r="F8" s="58">
        <f>D8+35</f>
        <v>44570</v>
      </c>
      <c r="G8" s="58">
        <f>D8+37</f>
        <v>44572</v>
      </c>
      <c r="H8" s="58">
        <f>D8+39</f>
        <v>44574</v>
      </c>
      <c r="I8" s="58">
        <f>D8+42</f>
        <v>44577</v>
      </c>
      <c r="J8" s="58">
        <f>D8+45</f>
        <v>44580</v>
      </c>
      <c r="K8" s="59">
        <f>D8+49</f>
        <v>44584</v>
      </c>
    </row>
    <row r="9" spans="1:11">
      <c r="A9" s="60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 thickBot="1">
      <c r="A10" s="60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1" t="s">
        <v>17</v>
      </c>
      <c r="B11" s="376"/>
      <c r="C11" s="376"/>
      <c r="D11" s="376"/>
      <c r="E11" s="376"/>
      <c r="F11" s="376"/>
      <c r="G11" s="15"/>
      <c r="H11" s="15"/>
      <c r="I11" s="15"/>
      <c r="J11" s="15"/>
      <c r="K11" s="15"/>
    </row>
    <row r="12" spans="1:11" ht="30.75" thickBot="1">
      <c r="A12" s="1" t="s">
        <v>18</v>
      </c>
      <c r="B12" s="62" t="s">
        <v>19</v>
      </c>
      <c r="C12" s="62" t="s">
        <v>20</v>
      </c>
      <c r="D12" s="62" t="s">
        <v>4</v>
      </c>
      <c r="E12" s="63" t="s">
        <v>21</v>
      </c>
      <c r="F12" s="63" t="s">
        <v>22</v>
      </c>
      <c r="G12" s="15"/>
      <c r="H12" s="15"/>
      <c r="I12" s="15"/>
      <c r="J12" s="15"/>
      <c r="K12" s="15"/>
    </row>
    <row r="13" spans="1:11" ht="15.75">
      <c r="A13" s="170" t="s">
        <v>23</v>
      </c>
      <c r="B13" s="50">
        <v>44504</v>
      </c>
      <c r="C13" s="64">
        <f>B13</f>
        <v>44504</v>
      </c>
      <c r="D13" s="65">
        <f>C13+2</f>
        <v>44506</v>
      </c>
      <c r="E13" s="65">
        <f>D13+23</f>
        <v>44529</v>
      </c>
      <c r="F13" s="65">
        <f>D13+26</f>
        <v>44532</v>
      </c>
      <c r="G13" s="15"/>
      <c r="H13" s="15"/>
      <c r="I13" s="15"/>
      <c r="J13" s="15"/>
      <c r="K13" s="15"/>
    </row>
    <row r="14" spans="1:11" ht="15.75">
      <c r="A14" s="42" t="s">
        <v>24</v>
      </c>
      <c r="B14" s="66">
        <f>B13+7</f>
        <v>44511</v>
      </c>
      <c r="C14" s="64">
        <f>B14</f>
        <v>44511</v>
      </c>
      <c r="D14" s="65">
        <f>C14+2</f>
        <v>44513</v>
      </c>
      <c r="E14" s="65">
        <f>D14+23</f>
        <v>44536</v>
      </c>
      <c r="F14" s="65">
        <f>D14+26</f>
        <v>44539</v>
      </c>
      <c r="G14" s="15"/>
      <c r="H14" s="15"/>
      <c r="I14" s="15"/>
      <c r="J14" s="15"/>
      <c r="K14" s="15"/>
    </row>
    <row r="15" spans="1:11" ht="15.75">
      <c r="A15" s="162" t="s">
        <v>25</v>
      </c>
      <c r="B15" s="66">
        <f>B14+7</f>
        <v>44518</v>
      </c>
      <c r="C15" s="64">
        <f>B15</f>
        <v>44518</v>
      </c>
      <c r="D15" s="65">
        <f>C15+2</f>
        <v>44520</v>
      </c>
      <c r="E15" s="65">
        <f>D15+23</f>
        <v>44543</v>
      </c>
      <c r="F15" s="65">
        <f>D15+26</f>
        <v>44546</v>
      </c>
      <c r="G15" s="15"/>
      <c r="H15" s="15"/>
      <c r="I15" s="15"/>
      <c r="J15" s="15"/>
      <c r="K15" s="15"/>
    </row>
    <row r="16" spans="1:11" ht="15.75">
      <c r="A16" s="85" t="s">
        <v>26</v>
      </c>
      <c r="B16" s="66">
        <f>B15+7</f>
        <v>44525</v>
      </c>
      <c r="C16" s="64">
        <f>B16</f>
        <v>44525</v>
      </c>
      <c r="D16" s="65">
        <f>C16+2</f>
        <v>44527</v>
      </c>
      <c r="E16" s="65">
        <f>D16+23</f>
        <v>44550</v>
      </c>
      <c r="F16" s="65">
        <f>D16+26</f>
        <v>44553</v>
      </c>
      <c r="G16" s="15"/>
      <c r="H16" s="15"/>
      <c r="I16" s="15"/>
      <c r="J16" s="15"/>
      <c r="K16" s="15"/>
    </row>
    <row r="17" spans="1:11" ht="16.5" thickBot="1">
      <c r="A17" s="43" t="s">
        <v>27</v>
      </c>
      <c r="B17" s="67">
        <f>B16+7</f>
        <v>44532</v>
      </c>
      <c r="C17" s="68">
        <f>B17</f>
        <v>44532</v>
      </c>
      <c r="D17" s="69">
        <f>C17+2</f>
        <v>44534</v>
      </c>
      <c r="E17" s="70">
        <f>D17+23</f>
        <v>44557</v>
      </c>
      <c r="F17" s="70">
        <f>D17+26</f>
        <v>44560</v>
      </c>
      <c r="G17" s="15"/>
      <c r="H17" s="15"/>
      <c r="I17" s="15"/>
      <c r="J17" s="15"/>
      <c r="K17" s="15"/>
    </row>
    <row r="18" spans="1:1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6.5" thickBo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.75">
      <c r="A20" s="61" t="s">
        <v>28</v>
      </c>
      <c r="B20" s="165"/>
      <c r="C20" s="165"/>
      <c r="D20" s="165"/>
      <c r="E20" s="159"/>
      <c r="F20" s="159"/>
      <c r="G20" s="159"/>
      <c r="H20" s="159"/>
      <c r="I20" s="159"/>
      <c r="J20" s="15"/>
      <c r="K20" s="15"/>
    </row>
    <row r="21" spans="1:11" ht="30.75" thickBot="1">
      <c r="A21" s="160" t="s">
        <v>18</v>
      </c>
      <c r="B21" s="253" t="s">
        <v>29</v>
      </c>
      <c r="C21" s="253" t="s">
        <v>20</v>
      </c>
      <c r="D21" s="253" t="s">
        <v>4</v>
      </c>
      <c r="E21" s="254" t="s">
        <v>21</v>
      </c>
      <c r="F21" s="254" t="s">
        <v>30</v>
      </c>
      <c r="G21" s="254" t="s">
        <v>31</v>
      </c>
      <c r="H21" s="254" t="s">
        <v>32</v>
      </c>
      <c r="I21" s="254" t="s">
        <v>33</v>
      </c>
      <c r="J21" s="15"/>
      <c r="K21" s="15"/>
    </row>
    <row r="22" spans="1:11" ht="16.5" thickBot="1">
      <c r="A22" s="161" t="s">
        <v>34</v>
      </c>
      <c r="B22" s="255">
        <v>44498</v>
      </c>
      <c r="C22" s="256">
        <f>B22+1</f>
        <v>44499</v>
      </c>
      <c r="D22" s="257">
        <f>C22+2</f>
        <v>44501</v>
      </c>
      <c r="E22" s="257">
        <f>D22+20</f>
        <v>44521</v>
      </c>
      <c r="F22" s="257">
        <f>D22+24</f>
        <v>44525</v>
      </c>
      <c r="G22" s="257">
        <f>D22+26</f>
        <v>44527</v>
      </c>
      <c r="H22" s="257">
        <f>D22+28</f>
        <v>44529</v>
      </c>
      <c r="I22" s="258">
        <f>D22+32</f>
        <v>44533</v>
      </c>
      <c r="J22" s="15"/>
      <c r="K22" s="15"/>
    </row>
    <row r="23" spans="1:11" ht="16.5" thickBot="1">
      <c r="A23" s="161" t="s">
        <v>35</v>
      </c>
      <c r="B23" s="259">
        <f>B22+7</f>
        <v>44505</v>
      </c>
      <c r="C23" s="260">
        <f>B23+1</f>
        <v>44506</v>
      </c>
      <c r="D23" s="261">
        <f>C23+2</f>
        <v>44508</v>
      </c>
      <c r="E23" s="261">
        <f>D23+20</f>
        <v>44528</v>
      </c>
      <c r="F23" s="261">
        <f>D23+24</f>
        <v>44532</v>
      </c>
      <c r="G23" s="261">
        <f>D23+26</f>
        <v>44534</v>
      </c>
      <c r="H23" s="261">
        <f>D23+28</f>
        <v>44536</v>
      </c>
      <c r="I23" s="262">
        <f>D23+32</f>
        <v>44540</v>
      </c>
      <c r="J23" s="15"/>
      <c r="K23" s="15"/>
    </row>
    <row r="24" spans="1:11" ht="15.75">
      <c r="A24" s="161" t="s">
        <v>36</v>
      </c>
      <c r="B24" s="259">
        <f>B23+7</f>
        <v>44512</v>
      </c>
      <c r="C24" s="260">
        <f>B24+1</f>
        <v>44513</v>
      </c>
      <c r="D24" s="261">
        <f>C24+2</f>
        <v>44515</v>
      </c>
      <c r="E24" s="261">
        <f>D24+20</f>
        <v>44535</v>
      </c>
      <c r="F24" s="261">
        <f>D24+24</f>
        <v>44539</v>
      </c>
      <c r="G24" s="261">
        <f>D24+26</f>
        <v>44541</v>
      </c>
      <c r="H24" s="261">
        <f>D24+28</f>
        <v>44543</v>
      </c>
      <c r="I24" s="262">
        <f>D24+32</f>
        <v>44547</v>
      </c>
      <c r="J24" s="15"/>
      <c r="K24" s="15"/>
    </row>
    <row r="25" spans="1:11" ht="15.75">
      <c r="A25" s="169" t="s">
        <v>37</v>
      </c>
      <c r="B25" s="259">
        <f>B24+7</f>
        <v>44519</v>
      </c>
      <c r="C25" s="260">
        <f>B25+1</f>
        <v>44520</v>
      </c>
      <c r="D25" s="261">
        <f>C25+2</f>
        <v>44522</v>
      </c>
      <c r="E25" s="261">
        <f>D25+20</f>
        <v>44542</v>
      </c>
      <c r="F25" s="261">
        <f>D25+24</f>
        <v>44546</v>
      </c>
      <c r="G25" s="261">
        <f>D25+26</f>
        <v>44548</v>
      </c>
      <c r="H25" s="261">
        <f>D25+28</f>
        <v>44550</v>
      </c>
      <c r="I25" s="262">
        <f>D25+32</f>
        <v>44554</v>
      </c>
      <c r="J25" s="15"/>
      <c r="K25" s="15"/>
    </row>
    <row r="26" spans="1:11" ht="16.5" thickBot="1">
      <c r="A26" s="169" t="s">
        <v>38</v>
      </c>
      <c r="B26" s="263">
        <f>B25+7</f>
        <v>44526</v>
      </c>
      <c r="C26" s="163">
        <f>B26+1</f>
        <v>44527</v>
      </c>
      <c r="D26" s="164">
        <f>C26+2</f>
        <v>44529</v>
      </c>
      <c r="E26" s="164">
        <f>D26+20</f>
        <v>44549</v>
      </c>
      <c r="F26" s="164">
        <f>D26+24</f>
        <v>44553</v>
      </c>
      <c r="G26" s="164">
        <f>D26+26</f>
        <v>44555</v>
      </c>
      <c r="H26" s="164">
        <f>D26+28</f>
        <v>44557</v>
      </c>
      <c r="I26" s="264">
        <f>D26+32</f>
        <v>44561</v>
      </c>
      <c r="J26" s="15"/>
      <c r="K26" s="15"/>
    </row>
    <row r="27" spans="1:11" ht="15.75">
      <c r="A27" s="334"/>
      <c r="B27" s="335"/>
      <c r="C27" s="335"/>
      <c r="D27" s="336"/>
      <c r="E27" s="336"/>
      <c r="F27" s="336"/>
      <c r="G27" s="336"/>
      <c r="H27" s="336"/>
      <c r="I27" s="336"/>
      <c r="J27" s="15"/>
      <c r="K27" s="15"/>
    </row>
    <row r="28" spans="1:11" ht="15.75" thickBot="1"/>
    <row r="29" spans="1:11">
      <c r="A29" s="421" t="s">
        <v>39</v>
      </c>
      <c r="B29" s="422"/>
      <c r="C29" s="422"/>
      <c r="D29" s="422"/>
      <c r="E29" s="422"/>
      <c r="F29" s="422"/>
      <c r="G29" s="422"/>
      <c r="H29" s="422"/>
      <c r="I29" s="422"/>
    </row>
    <row r="30" spans="1:11" ht="58.5" customHeight="1" thickBot="1">
      <c r="A30" s="1" t="s">
        <v>40</v>
      </c>
      <c r="B30" s="2" t="s">
        <v>41</v>
      </c>
      <c r="C30" s="2" t="s">
        <v>20</v>
      </c>
      <c r="D30" s="2" t="s">
        <v>4</v>
      </c>
      <c r="E30" s="2" t="s">
        <v>42</v>
      </c>
      <c r="F30" s="2" t="s">
        <v>43</v>
      </c>
      <c r="G30" s="2" t="s">
        <v>44</v>
      </c>
      <c r="H30" s="2" t="s">
        <v>45</v>
      </c>
      <c r="I30" s="2" t="s">
        <v>46</v>
      </c>
    </row>
    <row r="31" spans="1:11">
      <c r="A31" s="194" t="s">
        <v>47</v>
      </c>
      <c r="B31" s="195">
        <v>44498</v>
      </c>
      <c r="C31" s="196">
        <f t="shared" ref="C31:D35" si="0">B31+2</f>
        <v>44500</v>
      </c>
      <c r="D31" s="196">
        <f t="shared" si="0"/>
        <v>44502</v>
      </c>
      <c r="E31" s="197">
        <f t="shared" ref="E31:E35" si="1">D31+25</f>
        <v>44527</v>
      </c>
      <c r="F31" s="197">
        <f t="shared" ref="F31:F35" si="2">E31+4</f>
        <v>44531</v>
      </c>
      <c r="G31" s="197">
        <f t="shared" ref="G31:H35" si="3">F31+2</f>
        <v>44533</v>
      </c>
      <c r="H31" s="197">
        <f>G31+2</f>
        <v>44535</v>
      </c>
      <c r="I31" s="198">
        <f t="shared" ref="I31:I35" si="4">H31+1</f>
        <v>44536</v>
      </c>
    </row>
    <row r="32" spans="1:11" ht="15.75">
      <c r="A32" s="311" t="s">
        <v>48</v>
      </c>
      <c r="B32" s="199">
        <f>B31+7</f>
        <v>44505</v>
      </c>
      <c r="C32" s="39">
        <f t="shared" si="0"/>
        <v>44507</v>
      </c>
      <c r="D32" s="39">
        <f t="shared" si="0"/>
        <v>44509</v>
      </c>
      <c r="E32" s="38">
        <f t="shared" si="1"/>
        <v>44534</v>
      </c>
      <c r="F32" s="38">
        <f t="shared" si="2"/>
        <v>44538</v>
      </c>
      <c r="G32" s="38">
        <f t="shared" si="3"/>
        <v>44540</v>
      </c>
      <c r="H32" s="38">
        <f>G32+2</f>
        <v>44542</v>
      </c>
      <c r="I32" s="54">
        <f t="shared" si="4"/>
        <v>44543</v>
      </c>
    </row>
    <row r="33" spans="1:9" ht="15.75">
      <c r="A33" s="311" t="s">
        <v>49</v>
      </c>
      <c r="B33" s="199">
        <f>B32+7</f>
        <v>44512</v>
      </c>
      <c r="C33" s="111">
        <f t="shared" si="0"/>
        <v>44514</v>
      </c>
      <c r="D33" s="111">
        <f t="shared" si="0"/>
        <v>44516</v>
      </c>
      <c r="E33" s="166">
        <f t="shared" si="1"/>
        <v>44541</v>
      </c>
      <c r="F33" s="166">
        <f t="shared" si="2"/>
        <v>44545</v>
      </c>
      <c r="G33" s="166">
        <f t="shared" si="3"/>
        <v>44547</v>
      </c>
      <c r="H33" s="166">
        <f>G33+2</f>
        <v>44549</v>
      </c>
      <c r="I33" s="200">
        <f t="shared" si="4"/>
        <v>44550</v>
      </c>
    </row>
    <row r="34" spans="1:9" ht="15.75">
      <c r="A34" s="311" t="s">
        <v>50</v>
      </c>
      <c r="B34" s="199">
        <f t="shared" ref="B34:B35" si="5">B33+7</f>
        <v>44519</v>
      </c>
      <c r="C34" s="111">
        <f t="shared" si="0"/>
        <v>44521</v>
      </c>
      <c r="D34" s="111">
        <f t="shared" si="0"/>
        <v>44523</v>
      </c>
      <c r="E34" s="166">
        <f t="shared" si="1"/>
        <v>44548</v>
      </c>
      <c r="F34" s="166">
        <f t="shared" si="2"/>
        <v>44552</v>
      </c>
      <c r="G34" s="166">
        <f t="shared" si="3"/>
        <v>44554</v>
      </c>
      <c r="H34" s="166">
        <f t="shared" si="3"/>
        <v>44556</v>
      </c>
      <c r="I34" s="200">
        <f t="shared" si="4"/>
        <v>44557</v>
      </c>
    </row>
    <row r="35" spans="1:9" ht="16.5" thickBot="1">
      <c r="A35" s="311" t="s">
        <v>51</v>
      </c>
      <c r="B35" s="312">
        <f t="shared" si="5"/>
        <v>44526</v>
      </c>
      <c r="C35" s="313">
        <f t="shared" si="0"/>
        <v>44528</v>
      </c>
      <c r="D35" s="313">
        <f t="shared" si="0"/>
        <v>44530</v>
      </c>
      <c r="E35" s="314">
        <f t="shared" si="1"/>
        <v>44555</v>
      </c>
      <c r="F35" s="314">
        <f t="shared" si="2"/>
        <v>44559</v>
      </c>
      <c r="G35" s="314">
        <f t="shared" si="3"/>
        <v>44561</v>
      </c>
      <c r="H35" s="314">
        <f t="shared" si="3"/>
        <v>44563</v>
      </c>
      <c r="I35" s="315">
        <f t="shared" si="4"/>
        <v>44564</v>
      </c>
    </row>
    <row r="36" spans="1:9" ht="15.75">
      <c r="A36" s="3"/>
      <c r="B36" s="4"/>
      <c r="C36" s="4"/>
      <c r="D36" s="4"/>
      <c r="E36" s="4"/>
      <c r="F36" s="5"/>
      <c r="G36" s="5"/>
      <c r="H36" s="5"/>
      <c r="I36" s="5"/>
    </row>
    <row r="37" spans="1:9" ht="16.5" thickBot="1">
      <c r="A37" s="3"/>
      <c r="B37" s="4"/>
      <c r="C37" s="4"/>
      <c r="D37" s="4"/>
      <c r="E37" s="4"/>
      <c r="F37" s="4"/>
      <c r="G37" s="4"/>
      <c r="H37" s="6"/>
      <c r="I37" s="6"/>
    </row>
    <row r="38" spans="1:9" ht="15.75">
      <c r="A38" s="421" t="s">
        <v>52</v>
      </c>
      <c r="B38" s="422"/>
      <c r="C38" s="422"/>
      <c r="D38" s="422"/>
      <c r="E38" s="422"/>
      <c r="F38" s="422"/>
      <c r="G38" s="422"/>
      <c r="H38" s="7"/>
      <c r="I38" s="8"/>
    </row>
    <row r="39" spans="1:9" ht="53.25" customHeight="1" thickBot="1">
      <c r="A39" s="1" t="s">
        <v>53</v>
      </c>
      <c r="B39" s="2" t="s">
        <v>54</v>
      </c>
      <c r="C39" s="2" t="s">
        <v>20</v>
      </c>
      <c r="D39" s="2" t="s">
        <v>4</v>
      </c>
      <c r="E39" s="2" t="s">
        <v>55</v>
      </c>
      <c r="F39" s="2" t="s">
        <v>56</v>
      </c>
      <c r="G39" s="2" t="s">
        <v>57</v>
      </c>
      <c r="H39" s="7"/>
      <c r="I39" s="8"/>
    </row>
    <row r="40" spans="1:9" ht="15.75">
      <c r="A40" s="28" t="s">
        <v>58</v>
      </c>
      <c r="B40" s="202">
        <v>44498</v>
      </c>
      <c r="C40" s="29">
        <f>B40+3</f>
        <v>44501</v>
      </c>
      <c r="D40" s="29">
        <f>C40+2</f>
        <v>44503</v>
      </c>
      <c r="E40" s="30">
        <f>D40+28</f>
        <v>44531</v>
      </c>
      <c r="F40" s="30">
        <f>D40+31</f>
        <v>44534</v>
      </c>
      <c r="G40" s="31">
        <f>D40+35</f>
        <v>44538</v>
      </c>
      <c r="H40" s="9"/>
      <c r="I40" s="10"/>
    </row>
    <row r="41" spans="1:9" ht="15.75">
      <c r="A41" s="203" t="s">
        <v>59</v>
      </c>
      <c r="B41" s="18">
        <f>B40+7</f>
        <v>44505</v>
      </c>
      <c r="C41" s="25">
        <f t="shared" ref="C41:C43" si="6">B41+3</f>
        <v>44508</v>
      </c>
      <c r="D41" s="25">
        <f t="shared" ref="D41:D43" si="7">C41+2</f>
        <v>44510</v>
      </c>
      <c r="E41" s="26">
        <f t="shared" ref="E41:E43" si="8">D41+28</f>
        <v>44538</v>
      </c>
      <c r="F41" s="26">
        <f t="shared" ref="F41:F43" si="9">D41+31</f>
        <v>44541</v>
      </c>
      <c r="G41" s="32">
        <f t="shared" ref="G41:G43" si="10">D41+35</f>
        <v>44545</v>
      </c>
      <c r="H41" s="11"/>
      <c r="I41" s="12"/>
    </row>
    <row r="42" spans="1:9" ht="15.75">
      <c r="A42" s="203" t="s">
        <v>60</v>
      </c>
      <c r="B42" s="18">
        <f t="shared" ref="B42:B43" si="11">B41+7</f>
        <v>44512</v>
      </c>
      <c r="C42" s="25">
        <f t="shared" si="6"/>
        <v>44515</v>
      </c>
      <c r="D42" s="25">
        <f t="shared" si="7"/>
        <v>44517</v>
      </c>
      <c r="E42" s="26">
        <f t="shared" si="8"/>
        <v>44545</v>
      </c>
      <c r="F42" s="26">
        <f t="shared" si="9"/>
        <v>44548</v>
      </c>
      <c r="G42" s="32">
        <f t="shared" si="10"/>
        <v>44552</v>
      </c>
      <c r="H42" s="9"/>
      <c r="I42" s="10"/>
    </row>
    <row r="43" spans="1:9" ht="16.5" thickBot="1">
      <c r="A43" s="201" t="s">
        <v>61</v>
      </c>
      <c r="B43" s="33">
        <f t="shared" si="11"/>
        <v>44519</v>
      </c>
      <c r="C43" s="34">
        <f t="shared" si="6"/>
        <v>44522</v>
      </c>
      <c r="D43" s="34">
        <f t="shared" si="7"/>
        <v>44524</v>
      </c>
      <c r="E43" s="35">
        <f t="shared" si="8"/>
        <v>44552</v>
      </c>
      <c r="F43" s="35">
        <f t="shared" si="9"/>
        <v>44555</v>
      </c>
      <c r="G43" s="36">
        <f t="shared" si="10"/>
        <v>44559</v>
      </c>
      <c r="H43" s="9"/>
      <c r="I43" s="10"/>
    </row>
    <row r="44" spans="1:9" ht="15.75">
      <c r="A44" s="94"/>
      <c r="B44" s="316"/>
      <c r="C44" s="317"/>
      <c r="D44" s="317"/>
      <c r="E44" s="318"/>
      <c r="F44" s="318"/>
      <c r="G44" s="318"/>
      <c r="H44" s="9"/>
      <c r="I44" s="10"/>
    </row>
    <row r="45" spans="1:9" ht="16.5" thickBot="1">
      <c r="A45" s="6"/>
      <c r="B45" s="6"/>
      <c r="C45" s="6"/>
      <c r="D45" s="6"/>
      <c r="E45" s="6"/>
      <c r="F45" s="6"/>
      <c r="G45" s="6"/>
      <c r="H45" s="6"/>
      <c r="I45" s="6"/>
    </row>
    <row r="46" spans="1:9" ht="16.5" thickBot="1">
      <c r="A46" s="226" t="s">
        <v>62</v>
      </c>
      <c r="B46" s="227"/>
      <c r="C46" s="204"/>
      <c r="D46" s="204"/>
      <c r="E46" s="204"/>
      <c r="F46" s="205"/>
      <c r="G46" s="8"/>
      <c r="H46" s="8"/>
      <c r="I46" s="13"/>
    </row>
    <row r="47" spans="1:9" ht="42.75" customHeight="1">
      <c r="A47" s="319" t="s">
        <v>1</v>
      </c>
      <c r="B47" s="320" t="s">
        <v>2</v>
      </c>
      <c r="C47" s="320" t="s">
        <v>3</v>
      </c>
      <c r="D47" s="320" t="s">
        <v>4</v>
      </c>
      <c r="E47" s="321" t="s">
        <v>63</v>
      </c>
      <c r="F47" s="322" t="s">
        <v>64</v>
      </c>
      <c r="G47" s="14"/>
      <c r="H47" s="15"/>
      <c r="I47" s="14"/>
    </row>
    <row r="48" spans="1:9" ht="15.75">
      <c r="A48" s="40" t="s">
        <v>65</v>
      </c>
      <c r="B48" s="323">
        <v>44504</v>
      </c>
      <c r="C48" s="210">
        <v>44505</v>
      </c>
      <c r="D48" s="210">
        <v>44507</v>
      </c>
      <c r="E48" s="323">
        <v>44520</v>
      </c>
      <c r="F48" s="323">
        <v>44525</v>
      </c>
      <c r="G48" s="360"/>
      <c r="H48" s="15"/>
      <c r="I48" s="14"/>
    </row>
    <row r="49" spans="1:9" ht="15.75">
      <c r="A49" s="40" t="s">
        <v>66</v>
      </c>
      <c r="B49" s="323">
        <v>44505</v>
      </c>
      <c r="C49" s="210">
        <v>44507</v>
      </c>
      <c r="D49" s="210">
        <v>44509</v>
      </c>
      <c r="E49" s="323">
        <v>44523</v>
      </c>
      <c r="F49" s="323">
        <v>44525</v>
      </c>
      <c r="G49" s="360" t="s">
        <v>67</v>
      </c>
      <c r="H49" s="15"/>
      <c r="I49" s="14"/>
    </row>
    <row r="50" spans="1:9" ht="15.75">
      <c r="A50" s="40" t="s">
        <v>68</v>
      </c>
      <c r="B50" s="323">
        <v>44510</v>
      </c>
      <c r="C50" s="210">
        <v>44511</v>
      </c>
      <c r="D50" s="210">
        <v>44513</v>
      </c>
      <c r="E50" s="323">
        <v>44523</v>
      </c>
      <c r="F50" s="369" t="s">
        <v>69</v>
      </c>
      <c r="G50" s="360"/>
      <c r="H50" s="15"/>
      <c r="I50" s="14"/>
    </row>
    <row r="51" spans="1:9" ht="15.75">
      <c r="A51" s="40" t="s">
        <v>70</v>
      </c>
      <c r="B51" s="323">
        <v>44523</v>
      </c>
      <c r="C51" s="210">
        <v>44524</v>
      </c>
      <c r="D51" s="210">
        <v>44526</v>
      </c>
      <c r="E51" s="323">
        <v>44540</v>
      </c>
      <c r="F51" s="369" t="s">
        <v>69</v>
      </c>
      <c r="G51" s="360"/>
      <c r="H51" s="17"/>
      <c r="I51" s="16"/>
    </row>
    <row r="52" spans="1:9" s="367" customFormat="1" ht="15.75">
      <c r="A52" s="361" t="s">
        <v>71</v>
      </c>
      <c r="B52" s="362">
        <v>44525</v>
      </c>
      <c r="C52" s="363">
        <f>B52+1</f>
        <v>44526</v>
      </c>
      <c r="D52" s="363">
        <f t="shared" ref="D52" si="12">C52+2</f>
        <v>44528</v>
      </c>
      <c r="E52" s="362">
        <f>D52+14</f>
        <v>44542</v>
      </c>
      <c r="F52" s="362">
        <f>E52+5</f>
        <v>44547</v>
      </c>
      <c r="G52" s="364"/>
      <c r="H52" s="365"/>
      <c r="I52" s="366"/>
    </row>
    <row r="53" spans="1:9" ht="15.75">
      <c r="A53" s="4"/>
      <c r="B53" s="4"/>
      <c r="C53" s="4"/>
      <c r="D53" s="4"/>
      <c r="E53" s="4"/>
      <c r="F53" s="19"/>
      <c r="G53" s="20"/>
      <c r="H53" s="15"/>
      <c r="I53" s="21"/>
    </row>
    <row r="54" spans="1:9" ht="16.5" thickBo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6.5" thickBot="1">
      <c r="A55" s="416" t="s">
        <v>72</v>
      </c>
      <c r="B55" s="417"/>
      <c r="C55" s="417"/>
      <c r="D55" s="417"/>
      <c r="E55" s="417"/>
      <c r="F55" s="417"/>
      <c r="G55" s="417"/>
      <c r="H55" s="417"/>
      <c r="I55" s="21"/>
    </row>
    <row r="56" spans="1:9" ht="45.75" thickBot="1">
      <c r="A56" s="234" t="s">
        <v>1</v>
      </c>
      <c r="B56" s="206" t="s">
        <v>2</v>
      </c>
      <c r="C56" s="235" t="s">
        <v>73</v>
      </c>
      <c r="D56" s="236" t="s">
        <v>4</v>
      </c>
      <c r="E56" s="237" t="s">
        <v>74</v>
      </c>
      <c r="F56" s="236" t="s">
        <v>75</v>
      </c>
      <c r="G56" s="236" t="s">
        <v>76</v>
      </c>
      <c r="H56" s="237" t="s">
        <v>77</v>
      </c>
      <c r="I56" s="21"/>
    </row>
    <row r="57" spans="1:9" ht="15.75">
      <c r="A57" s="368" t="s">
        <v>78</v>
      </c>
      <c r="B57" s="324">
        <v>44498</v>
      </c>
      <c r="C57" s="325">
        <v>44501</v>
      </c>
      <c r="D57" s="325">
        <v>44503</v>
      </c>
      <c r="E57" s="325">
        <v>44532</v>
      </c>
      <c r="F57" s="325">
        <v>44536</v>
      </c>
      <c r="G57" s="325">
        <v>44537</v>
      </c>
      <c r="H57" s="326">
        <v>44540</v>
      </c>
      <c r="I57" s="21"/>
    </row>
    <row r="58" spans="1:9" ht="15.75">
      <c r="A58" s="251" t="s">
        <v>79</v>
      </c>
      <c r="B58" s="327">
        <v>44505</v>
      </c>
      <c r="C58" s="327">
        <v>44508</v>
      </c>
      <c r="D58" s="327">
        <v>44510</v>
      </c>
      <c r="E58" s="327">
        <v>44539</v>
      </c>
      <c r="F58" s="327">
        <v>44543</v>
      </c>
      <c r="G58" s="327">
        <v>44544</v>
      </c>
      <c r="H58" s="328">
        <v>44547</v>
      </c>
      <c r="I58" s="22"/>
    </row>
    <row r="59" spans="1:9" ht="15.75">
      <c r="A59" s="251" t="s">
        <v>80</v>
      </c>
      <c r="B59" s="327">
        <v>44512</v>
      </c>
      <c r="C59" s="327">
        <v>44515</v>
      </c>
      <c r="D59" s="327">
        <v>44517</v>
      </c>
      <c r="E59" s="327">
        <v>44546</v>
      </c>
      <c r="F59" s="327">
        <v>44550</v>
      </c>
      <c r="G59" s="327">
        <v>44551</v>
      </c>
      <c r="H59" s="328">
        <v>44554</v>
      </c>
      <c r="I59" s="22"/>
    </row>
    <row r="60" spans="1:9" ht="16.5" thickBot="1">
      <c r="A60" s="329" t="s">
        <v>81</v>
      </c>
      <c r="B60" s="330">
        <v>44519</v>
      </c>
      <c r="C60" s="330">
        <v>44522</v>
      </c>
      <c r="D60" s="330">
        <v>44524</v>
      </c>
      <c r="E60" s="330">
        <v>44553</v>
      </c>
      <c r="F60" s="330">
        <v>44557</v>
      </c>
      <c r="G60" s="330">
        <v>44558</v>
      </c>
      <c r="H60" s="331">
        <v>44561</v>
      </c>
      <c r="I60" s="9"/>
    </row>
    <row r="61" spans="1:9" ht="15.75">
      <c r="A61" s="332"/>
      <c r="B61" s="333"/>
      <c r="C61" s="333"/>
      <c r="D61" s="333"/>
      <c r="E61" s="333"/>
      <c r="F61" s="333"/>
      <c r="G61" s="333"/>
      <c r="H61" s="333"/>
      <c r="I61" s="9"/>
    </row>
    <row r="62" spans="1:9" s="207" customFormat="1" ht="16.5" thickBot="1">
      <c r="A62" s="238"/>
      <c r="B62"/>
      <c r="C62"/>
      <c r="D62"/>
      <c r="E62"/>
      <c r="F62"/>
      <c r="G62"/>
      <c r="H62"/>
      <c r="I62" s="17"/>
    </row>
    <row r="63" spans="1:9" ht="16.5" thickBot="1">
      <c r="A63" s="23" t="s">
        <v>82</v>
      </c>
      <c r="B63" s="23"/>
      <c r="C63" s="24"/>
      <c r="D63" s="24"/>
      <c r="E63" s="24"/>
      <c r="F63" s="15"/>
      <c r="G63" s="15"/>
      <c r="H63" s="15"/>
    </row>
    <row r="64" spans="1:9" ht="47.25" customHeight="1" thickBot="1">
      <c r="A64" s="109" t="s">
        <v>1</v>
      </c>
      <c r="B64" s="27" t="s">
        <v>83</v>
      </c>
      <c r="C64" s="27" t="s">
        <v>3</v>
      </c>
      <c r="D64" s="27" t="s">
        <v>4</v>
      </c>
      <c r="E64" s="27" t="s">
        <v>84</v>
      </c>
      <c r="F64" s="15"/>
      <c r="G64" s="15"/>
      <c r="H64" s="15"/>
    </row>
    <row r="65" spans="1:8" ht="15.75">
      <c r="A65" s="28" t="s">
        <v>85</v>
      </c>
      <c r="B65" s="208">
        <v>44506</v>
      </c>
      <c r="C65" s="208">
        <v>44507</v>
      </c>
      <c r="D65" s="208">
        <v>44509</v>
      </c>
      <c r="E65" s="209">
        <v>44522</v>
      </c>
      <c r="F65" s="15"/>
      <c r="G65" s="15"/>
      <c r="H65" s="15"/>
    </row>
    <row r="66" spans="1:8" ht="15.75">
      <c r="A66" s="251" t="s">
        <v>23</v>
      </c>
      <c r="B66" s="210">
        <f>B65+7</f>
        <v>44513</v>
      </c>
      <c r="C66" s="210">
        <f>C65+7</f>
        <v>44514</v>
      </c>
      <c r="D66" s="210">
        <f t="shared" ref="D66:D68" si="13">C66+2</f>
        <v>44516</v>
      </c>
      <c r="E66" s="211">
        <v>44527</v>
      </c>
      <c r="F66" s="15"/>
      <c r="G66" s="15"/>
      <c r="H66" s="15"/>
    </row>
    <row r="67" spans="1:8" ht="15.75">
      <c r="A67" s="251" t="s">
        <v>86</v>
      </c>
      <c r="B67" s="210">
        <v>44520</v>
      </c>
      <c r="C67" s="210">
        <v>44521</v>
      </c>
      <c r="D67" s="210">
        <v>44523</v>
      </c>
      <c r="E67" s="211">
        <v>44536</v>
      </c>
      <c r="F67" s="15"/>
      <c r="G67" s="15"/>
      <c r="H67" s="15"/>
    </row>
    <row r="68" spans="1:8" ht="16.5" thickBot="1">
      <c r="A68" s="252" t="s">
        <v>61</v>
      </c>
      <c r="B68" s="212">
        <f>B67+7</f>
        <v>44527</v>
      </c>
      <c r="C68" s="212">
        <f>B68+1</f>
        <v>44528</v>
      </c>
      <c r="D68" s="212">
        <f t="shared" si="13"/>
        <v>44530</v>
      </c>
      <c r="E68" s="213">
        <v>44543</v>
      </c>
      <c r="F68" s="15"/>
      <c r="G68" s="15"/>
      <c r="H68" s="15"/>
    </row>
  </sheetData>
  <mergeCells count="4">
    <mergeCell ref="A55:H55"/>
    <mergeCell ref="A2:K2"/>
    <mergeCell ref="A29:I29"/>
    <mergeCell ref="A38:G38"/>
  </mergeCells>
  <phoneticPr fontId="46" type="noConversion"/>
  <pageMargins left="0.7" right="0.7" top="0.75" bottom="0.75" header="0.3" footer="0.3"/>
  <pageSetup scale="41" orientation="landscape" r:id="rId1"/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A66" zoomScaleNormal="100" workbookViewId="0">
      <selection activeCell="H80" sqref="H80"/>
    </sheetView>
  </sheetViews>
  <sheetFormatPr defaultColWidth="9.140625" defaultRowHeight="15"/>
  <cols>
    <col min="1" max="1" width="48.42578125" style="15" customWidth="1"/>
    <col min="2" max="2" width="25.140625" style="15" customWidth="1"/>
    <col min="3" max="3" width="17.7109375" style="15" customWidth="1"/>
    <col min="4" max="4" width="11.85546875" style="15" customWidth="1"/>
    <col min="5" max="5" width="17.42578125" style="15" customWidth="1"/>
    <col min="6" max="6" width="16.7109375" style="15" customWidth="1"/>
    <col min="7" max="7" width="18.7109375" style="15" customWidth="1"/>
    <col min="8" max="8" width="14.85546875" style="15" customWidth="1"/>
    <col min="9" max="9" width="20.85546875" style="15" customWidth="1"/>
    <col min="10" max="10" width="22.7109375" style="15" customWidth="1"/>
    <col min="11" max="16384" width="9.140625" style="15"/>
  </cols>
  <sheetData>
    <row r="1" spans="1:10">
      <c r="A1" s="426" t="s">
        <v>87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0" s="14" customFormat="1" ht="15" customHeight="1" thickBot="1">
      <c r="A2" s="426"/>
      <c r="B2" s="426"/>
      <c r="C2" s="426"/>
      <c r="D2" s="426"/>
      <c r="E2" s="426"/>
      <c r="F2" s="426"/>
      <c r="G2" s="426"/>
      <c r="H2" s="426"/>
      <c r="I2" s="426"/>
      <c r="J2" s="426"/>
    </row>
    <row r="3" spans="1:10" s="14" customFormat="1" ht="30.75" thickBot="1">
      <c r="A3" s="71" t="s">
        <v>1</v>
      </c>
      <c r="B3" s="72" t="s">
        <v>88</v>
      </c>
      <c r="C3" s="73" t="s">
        <v>20</v>
      </c>
      <c r="D3" s="73" t="s">
        <v>4</v>
      </c>
      <c r="E3" s="73" t="s">
        <v>89</v>
      </c>
      <c r="F3" s="73" t="s">
        <v>90</v>
      </c>
      <c r="G3" s="74" t="s">
        <v>91</v>
      </c>
      <c r="H3" s="74" t="s">
        <v>92</v>
      </c>
      <c r="I3" s="74" t="s">
        <v>93</v>
      </c>
      <c r="J3" s="74" t="s">
        <v>94</v>
      </c>
    </row>
    <row r="4" spans="1:10" s="14" customFormat="1">
      <c r="A4" s="215" t="s">
        <v>95</v>
      </c>
      <c r="B4" s="346">
        <v>44498</v>
      </c>
      <c r="C4" s="347">
        <f t="shared" ref="C4:C13" si="0">B4</f>
        <v>44498</v>
      </c>
      <c r="D4" s="347">
        <f>C4+1</f>
        <v>44499</v>
      </c>
      <c r="E4" s="348" t="s">
        <v>96</v>
      </c>
      <c r="F4" s="348" t="s">
        <v>96</v>
      </c>
      <c r="G4" s="349" t="s">
        <v>96</v>
      </c>
      <c r="H4" s="349" t="s">
        <v>96</v>
      </c>
      <c r="I4" s="349" t="s">
        <v>96</v>
      </c>
      <c r="J4" s="349" t="s">
        <v>96</v>
      </c>
    </row>
    <row r="5" spans="1:10" s="14" customFormat="1">
      <c r="A5" s="216" t="s">
        <v>97</v>
      </c>
      <c r="B5" s="350">
        <f>B4+3</f>
        <v>44501</v>
      </c>
      <c r="C5" s="351">
        <f t="shared" si="0"/>
        <v>44501</v>
      </c>
      <c r="D5" s="351">
        <f>D4+4</f>
        <v>44503</v>
      </c>
      <c r="E5" s="351">
        <f>D5+8</f>
        <v>44511</v>
      </c>
      <c r="F5" s="351">
        <f>E5+5</f>
        <v>44516</v>
      </c>
      <c r="G5" s="351">
        <f>F5+20</f>
        <v>44536</v>
      </c>
      <c r="H5" s="351">
        <f>G5+3</f>
        <v>44539</v>
      </c>
      <c r="I5" s="351">
        <f>H5+2</f>
        <v>44541</v>
      </c>
      <c r="J5" s="351">
        <f>I5+12</f>
        <v>44553</v>
      </c>
    </row>
    <row r="6" spans="1:10" s="14" customFormat="1" ht="14.25" customHeight="1">
      <c r="A6" s="216" t="s">
        <v>98</v>
      </c>
      <c r="B6" s="350">
        <f t="shared" ref="B6:B12" si="1">B4+7</f>
        <v>44505</v>
      </c>
      <c r="C6" s="351">
        <f t="shared" si="0"/>
        <v>44505</v>
      </c>
      <c r="D6" s="351">
        <f>C6+1</f>
        <v>44506</v>
      </c>
      <c r="E6" s="351"/>
      <c r="F6" s="351"/>
      <c r="G6" s="351"/>
      <c r="H6" s="351"/>
      <c r="I6" s="351"/>
      <c r="J6" s="351"/>
    </row>
    <row r="7" spans="1:10" s="14" customFormat="1">
      <c r="A7" s="216" t="s">
        <v>99</v>
      </c>
      <c r="B7" s="350">
        <f t="shared" si="1"/>
        <v>44508</v>
      </c>
      <c r="C7" s="351">
        <f t="shared" si="0"/>
        <v>44508</v>
      </c>
      <c r="D7" s="351">
        <f>D6+4</f>
        <v>44510</v>
      </c>
      <c r="E7" s="351">
        <f t="shared" ref="E7:E13" si="2">D7+8</f>
        <v>44518</v>
      </c>
      <c r="F7" s="351">
        <f t="shared" ref="F7:F13" si="3">E7+5</f>
        <v>44523</v>
      </c>
      <c r="G7" s="351">
        <f t="shared" ref="G7:G13" si="4">F7+20</f>
        <v>44543</v>
      </c>
      <c r="H7" s="351">
        <f t="shared" ref="H7:H13" si="5">G7+3</f>
        <v>44546</v>
      </c>
      <c r="I7" s="351">
        <f t="shared" ref="I7:I13" si="6">H7+2</f>
        <v>44548</v>
      </c>
      <c r="J7" s="351">
        <f t="shared" ref="J7:J13" si="7">I7+12</f>
        <v>44560</v>
      </c>
    </row>
    <row r="8" spans="1:10" s="14" customFormat="1">
      <c r="A8" s="216" t="s">
        <v>100</v>
      </c>
      <c r="B8" s="350">
        <f t="shared" si="1"/>
        <v>44512</v>
      </c>
      <c r="C8" s="351">
        <f t="shared" si="0"/>
        <v>44512</v>
      </c>
      <c r="D8" s="351">
        <f>B8+1</f>
        <v>44513</v>
      </c>
      <c r="E8" s="351"/>
      <c r="F8" s="351"/>
      <c r="G8" s="351"/>
      <c r="H8" s="351"/>
      <c r="I8" s="351"/>
      <c r="J8" s="351"/>
    </row>
    <row r="9" spans="1:10" s="14" customFormat="1">
      <c r="A9" s="216" t="s">
        <v>101</v>
      </c>
      <c r="B9" s="350">
        <f t="shared" si="1"/>
        <v>44515</v>
      </c>
      <c r="C9" s="351">
        <f t="shared" si="0"/>
        <v>44515</v>
      </c>
      <c r="D9" s="351">
        <f>D8+4</f>
        <v>44517</v>
      </c>
      <c r="E9" s="351">
        <f t="shared" si="2"/>
        <v>44525</v>
      </c>
      <c r="F9" s="351">
        <f t="shared" si="3"/>
        <v>44530</v>
      </c>
      <c r="G9" s="351">
        <f t="shared" si="4"/>
        <v>44550</v>
      </c>
      <c r="H9" s="351">
        <f t="shared" si="5"/>
        <v>44553</v>
      </c>
      <c r="I9" s="351">
        <f t="shared" si="6"/>
        <v>44555</v>
      </c>
      <c r="J9" s="351">
        <f t="shared" si="7"/>
        <v>44567</v>
      </c>
    </row>
    <row r="10" spans="1:10" s="14" customFormat="1">
      <c r="A10" s="216" t="s">
        <v>102</v>
      </c>
      <c r="B10" s="350">
        <f t="shared" si="1"/>
        <v>44519</v>
      </c>
      <c r="C10" s="351">
        <f t="shared" si="0"/>
        <v>44519</v>
      </c>
      <c r="D10" s="351">
        <f>C10+1</f>
        <v>44520</v>
      </c>
      <c r="E10" s="351"/>
      <c r="F10" s="351"/>
      <c r="G10" s="351"/>
      <c r="H10" s="351"/>
      <c r="I10" s="351"/>
      <c r="J10" s="351"/>
    </row>
    <row r="11" spans="1:10" s="14" customFormat="1">
      <c r="A11" s="216" t="s">
        <v>103</v>
      </c>
      <c r="B11" s="350">
        <f t="shared" si="1"/>
        <v>44522</v>
      </c>
      <c r="C11" s="351">
        <f t="shared" si="0"/>
        <v>44522</v>
      </c>
      <c r="D11" s="351">
        <f>D10+4</f>
        <v>44524</v>
      </c>
      <c r="E11" s="351">
        <f t="shared" si="2"/>
        <v>44532</v>
      </c>
      <c r="F11" s="351">
        <f t="shared" si="3"/>
        <v>44537</v>
      </c>
      <c r="G11" s="351">
        <f t="shared" si="4"/>
        <v>44557</v>
      </c>
      <c r="H11" s="351">
        <f t="shared" si="5"/>
        <v>44560</v>
      </c>
      <c r="I11" s="351">
        <f t="shared" si="6"/>
        <v>44562</v>
      </c>
      <c r="J11" s="351">
        <f t="shared" si="7"/>
        <v>44574</v>
      </c>
    </row>
    <row r="12" spans="1:10" s="14" customFormat="1">
      <c r="A12" s="216" t="s">
        <v>104</v>
      </c>
      <c r="B12" s="350">
        <f t="shared" si="1"/>
        <v>44526</v>
      </c>
      <c r="C12" s="351">
        <f t="shared" si="0"/>
        <v>44526</v>
      </c>
      <c r="D12" s="351">
        <f>C12+1</f>
        <v>44527</v>
      </c>
      <c r="E12" s="351"/>
      <c r="F12" s="351"/>
      <c r="G12" s="351"/>
      <c r="H12" s="351"/>
      <c r="I12" s="351"/>
      <c r="J12" s="351"/>
    </row>
    <row r="13" spans="1:10" s="14" customFormat="1" ht="15.75" thickBot="1">
      <c r="A13" s="217" t="s">
        <v>105</v>
      </c>
      <c r="B13" s="352">
        <f>B12+3</f>
        <v>44529</v>
      </c>
      <c r="C13" s="353">
        <f t="shared" si="0"/>
        <v>44529</v>
      </c>
      <c r="D13" s="353">
        <f>D12+4</f>
        <v>44531</v>
      </c>
      <c r="E13" s="353">
        <f t="shared" si="2"/>
        <v>44539</v>
      </c>
      <c r="F13" s="353">
        <f t="shared" si="3"/>
        <v>44544</v>
      </c>
      <c r="G13" s="353">
        <f t="shared" si="4"/>
        <v>44564</v>
      </c>
      <c r="H13" s="353">
        <f t="shared" si="5"/>
        <v>44567</v>
      </c>
      <c r="I13" s="353">
        <f t="shared" si="6"/>
        <v>44569</v>
      </c>
      <c r="J13" s="353">
        <f t="shared" si="7"/>
        <v>44581</v>
      </c>
    </row>
    <row r="14" spans="1:10" s="14" customFormat="1">
      <c r="A14" s="75"/>
      <c r="B14" s="76"/>
      <c r="C14" s="76"/>
      <c r="D14" s="15"/>
      <c r="E14" s="15"/>
      <c r="F14" s="15"/>
      <c r="G14" s="15"/>
      <c r="H14" s="15"/>
      <c r="I14" s="15"/>
      <c r="J14" s="15"/>
    </row>
    <row r="15" spans="1:10">
      <c r="A15" s="77"/>
    </row>
    <row r="16" spans="1:10">
      <c r="A16" s="427" t="s">
        <v>106</v>
      </c>
      <c r="B16" s="427"/>
      <c r="C16" s="427"/>
      <c r="D16" s="427"/>
      <c r="E16" s="427"/>
      <c r="F16" s="427"/>
      <c r="G16" s="427"/>
      <c r="H16" s="427"/>
    </row>
    <row r="17" spans="1:10">
      <c r="A17" s="427"/>
      <c r="B17" s="427"/>
      <c r="C17" s="427"/>
      <c r="D17" s="427"/>
      <c r="E17" s="427"/>
      <c r="F17" s="427"/>
      <c r="G17" s="427"/>
      <c r="H17" s="427"/>
    </row>
    <row r="18" spans="1:10" ht="30.75" thickBot="1">
      <c r="A18" s="78" t="s">
        <v>18</v>
      </c>
      <c r="B18" s="79" t="s">
        <v>88</v>
      </c>
      <c r="C18" s="79" t="s">
        <v>20</v>
      </c>
      <c r="D18" s="79" t="s">
        <v>4</v>
      </c>
      <c r="E18" s="80" t="s">
        <v>91</v>
      </c>
      <c r="F18" s="80" t="s">
        <v>107</v>
      </c>
      <c r="G18" s="80" t="s">
        <v>108</v>
      </c>
      <c r="H18" s="80" t="s">
        <v>109</v>
      </c>
    </row>
    <row r="19" spans="1:10">
      <c r="A19" s="41" t="s">
        <v>110</v>
      </c>
      <c r="B19" s="66">
        <v>44501</v>
      </c>
      <c r="C19" s="64">
        <f>B19</f>
        <v>44501</v>
      </c>
      <c r="D19" s="65">
        <f>C19</f>
        <v>44501</v>
      </c>
      <c r="E19" s="65"/>
      <c r="F19" s="65"/>
      <c r="G19" s="65"/>
      <c r="H19" s="65"/>
    </row>
    <row r="20" spans="1:10" s="83" customFormat="1">
      <c r="A20" s="42" t="s">
        <v>111</v>
      </c>
      <c r="B20" s="81">
        <f>B19+2</f>
        <v>44503</v>
      </c>
      <c r="C20" s="82">
        <f t="shared" ref="C20:C28" si="8">B20</f>
        <v>44503</v>
      </c>
      <c r="D20" s="65">
        <f>D19+4</f>
        <v>44505</v>
      </c>
      <c r="E20" s="65">
        <f>D20+34</f>
        <v>44539</v>
      </c>
      <c r="F20" s="65">
        <f>D20+37</f>
        <v>44542</v>
      </c>
      <c r="G20" s="65">
        <f>D20+40</f>
        <v>44545</v>
      </c>
      <c r="H20" s="65">
        <f>D20+46</f>
        <v>44551</v>
      </c>
    </row>
    <row r="21" spans="1:10">
      <c r="A21" s="42" t="s">
        <v>112</v>
      </c>
      <c r="B21" s="81">
        <f>B19+7</f>
        <v>44508</v>
      </c>
      <c r="C21" s="82">
        <f t="shared" si="8"/>
        <v>44508</v>
      </c>
      <c r="D21" s="65">
        <f>C21</f>
        <v>44508</v>
      </c>
      <c r="E21" s="65"/>
      <c r="F21" s="65"/>
      <c r="G21" s="65"/>
      <c r="H21" s="65"/>
    </row>
    <row r="22" spans="1:10" s="83" customFormat="1">
      <c r="A22" s="40" t="s">
        <v>113</v>
      </c>
      <c r="B22" s="81">
        <f>B21+2</f>
        <v>44510</v>
      </c>
      <c r="C22" s="82">
        <f t="shared" si="8"/>
        <v>44510</v>
      </c>
      <c r="D22" s="65">
        <f>D20+7</f>
        <v>44512</v>
      </c>
      <c r="E22" s="65">
        <f t="shared" ref="E22:E28" si="9">D22+34</f>
        <v>44546</v>
      </c>
      <c r="F22" s="65">
        <f>D22+37</f>
        <v>44549</v>
      </c>
      <c r="G22" s="65">
        <f t="shared" ref="G22:G28" si="10">D22+40</f>
        <v>44552</v>
      </c>
      <c r="H22" s="65">
        <f>D22+46</f>
        <v>44558</v>
      </c>
    </row>
    <row r="23" spans="1:10">
      <c r="A23" s="42" t="s">
        <v>114</v>
      </c>
      <c r="B23" s="81">
        <f>B19+14</f>
        <v>44515</v>
      </c>
      <c r="C23" s="82">
        <f t="shared" si="8"/>
        <v>44515</v>
      </c>
      <c r="D23" s="65">
        <f>C23</f>
        <v>44515</v>
      </c>
      <c r="E23" s="65"/>
      <c r="F23" s="65"/>
      <c r="G23" s="65"/>
      <c r="H23" s="65"/>
    </row>
    <row r="24" spans="1:10" s="83" customFormat="1" ht="17.25" customHeight="1">
      <c r="A24" s="42" t="s">
        <v>23</v>
      </c>
      <c r="B24" s="81">
        <f>B23+2</f>
        <v>44517</v>
      </c>
      <c r="C24" s="82">
        <f t="shared" si="8"/>
        <v>44517</v>
      </c>
      <c r="D24" s="65">
        <f>D22+7</f>
        <v>44519</v>
      </c>
      <c r="E24" s="65">
        <f t="shared" si="9"/>
        <v>44553</v>
      </c>
      <c r="F24" s="65">
        <f>D24+37</f>
        <v>44556</v>
      </c>
      <c r="G24" s="65">
        <f t="shared" si="10"/>
        <v>44559</v>
      </c>
      <c r="H24" s="65">
        <f>D24+46</f>
        <v>44565</v>
      </c>
    </row>
    <row r="25" spans="1:10" ht="15.75" thickBot="1">
      <c r="A25" s="42" t="s">
        <v>115</v>
      </c>
      <c r="B25" s="66">
        <f>B23+7</f>
        <v>44522</v>
      </c>
      <c r="C25" s="64">
        <f t="shared" si="8"/>
        <v>44522</v>
      </c>
      <c r="D25" s="65">
        <f>C25</f>
        <v>44522</v>
      </c>
      <c r="E25" s="65"/>
      <c r="F25" s="65"/>
      <c r="G25" s="65"/>
      <c r="H25" s="65"/>
      <c r="J25" s="84"/>
    </row>
    <row r="26" spans="1:10" s="83" customFormat="1">
      <c r="A26" s="40" t="s">
        <v>116</v>
      </c>
      <c r="B26" s="81">
        <f>B25+2</f>
        <v>44524</v>
      </c>
      <c r="C26" s="82">
        <f t="shared" si="8"/>
        <v>44524</v>
      </c>
      <c r="D26" s="65">
        <f>D24+7</f>
        <v>44526</v>
      </c>
      <c r="E26" s="65">
        <f t="shared" si="9"/>
        <v>44560</v>
      </c>
      <c r="F26" s="65">
        <f>D26+37</f>
        <v>44563</v>
      </c>
      <c r="G26" s="65">
        <f t="shared" si="10"/>
        <v>44566</v>
      </c>
      <c r="H26" s="65">
        <f>D26+46</f>
        <v>44572</v>
      </c>
    </row>
    <row r="27" spans="1:10">
      <c r="A27" s="85" t="s">
        <v>117</v>
      </c>
      <c r="B27" s="81">
        <f>B25+7</f>
        <v>44529</v>
      </c>
      <c r="C27" s="82">
        <f t="shared" si="8"/>
        <v>44529</v>
      </c>
      <c r="D27" s="65">
        <f>C27</f>
        <v>44529</v>
      </c>
      <c r="E27" s="65"/>
      <c r="F27" s="65"/>
      <c r="G27" s="65"/>
      <c r="H27" s="65"/>
    </row>
    <row r="28" spans="1:10" s="83" customFormat="1" ht="15.75" thickBot="1">
      <c r="A28" s="43" t="s">
        <v>61</v>
      </c>
      <c r="B28" s="86">
        <f>B27+2</f>
        <v>44531</v>
      </c>
      <c r="C28" s="87">
        <f t="shared" si="8"/>
        <v>44531</v>
      </c>
      <c r="D28" s="70">
        <f>D26+7</f>
        <v>44533</v>
      </c>
      <c r="E28" s="70">
        <f t="shared" si="9"/>
        <v>44567</v>
      </c>
      <c r="F28" s="70">
        <f>D28+37</f>
        <v>44570</v>
      </c>
      <c r="G28" s="70">
        <f t="shared" si="10"/>
        <v>44573</v>
      </c>
      <c r="H28" s="70">
        <f>D28+46</f>
        <v>44579</v>
      </c>
    </row>
    <row r="29" spans="1:10" s="83" customFormat="1">
      <c r="A29" s="3"/>
      <c r="B29" s="88"/>
      <c r="C29" s="88"/>
      <c r="D29" s="5"/>
      <c r="E29" s="5"/>
      <c r="F29" s="5"/>
      <c r="G29" s="5"/>
      <c r="H29" s="5"/>
    </row>
    <row r="30" spans="1:10" ht="15.75" thickBot="1">
      <c r="A30" s="3"/>
      <c r="B30" s="4"/>
      <c r="C30" s="5"/>
      <c r="D30" s="5"/>
      <c r="E30" s="5"/>
      <c r="F30" s="20"/>
    </row>
    <row r="31" spans="1:10">
      <c r="A31" s="428" t="s">
        <v>118</v>
      </c>
      <c r="B31" s="428"/>
      <c r="C31" s="428"/>
      <c r="D31" s="428"/>
      <c r="E31" s="428"/>
      <c r="F31" s="428"/>
    </row>
    <row r="32" spans="1:10" ht="45">
      <c r="A32" s="89" t="s">
        <v>119</v>
      </c>
      <c r="B32" s="90" t="s">
        <v>120</v>
      </c>
      <c r="C32" s="90" t="s">
        <v>3</v>
      </c>
      <c r="D32" s="90" t="s">
        <v>4</v>
      </c>
      <c r="E32" s="91" t="s">
        <v>121</v>
      </c>
      <c r="F32" s="90" t="s">
        <v>122</v>
      </c>
    </row>
    <row r="33" spans="1:8">
      <c r="A33" s="40" t="s">
        <v>123</v>
      </c>
      <c r="B33" s="39">
        <v>44505</v>
      </c>
      <c r="C33" s="38">
        <f t="shared" ref="C33:C36" si="11">B33+1</f>
        <v>44506</v>
      </c>
      <c r="D33" s="39">
        <f>C33+2</f>
        <v>44508</v>
      </c>
      <c r="E33" s="39">
        <f>D33+22</f>
        <v>44530</v>
      </c>
      <c r="F33" s="92">
        <f>D33+29</f>
        <v>44537</v>
      </c>
    </row>
    <row r="34" spans="1:8">
      <c r="A34" s="40" t="s">
        <v>124</v>
      </c>
      <c r="B34" s="38">
        <f>B33+7</f>
        <v>44512</v>
      </c>
      <c r="C34" s="38">
        <f t="shared" si="11"/>
        <v>44513</v>
      </c>
      <c r="D34" s="39">
        <f t="shared" ref="D34:D36" si="12">C34+2</f>
        <v>44515</v>
      </c>
      <c r="E34" s="39">
        <f>D34+22</f>
        <v>44537</v>
      </c>
      <c r="F34" s="92">
        <f>D34+29</f>
        <v>44544</v>
      </c>
    </row>
    <row r="35" spans="1:8">
      <c r="A35" s="40" t="s">
        <v>125</v>
      </c>
      <c r="B35" s="39">
        <f>B34+7</f>
        <v>44519</v>
      </c>
      <c r="C35" s="39">
        <f t="shared" si="11"/>
        <v>44520</v>
      </c>
      <c r="D35" s="39">
        <f t="shared" si="12"/>
        <v>44522</v>
      </c>
      <c r="E35" s="39">
        <f>D35+22</f>
        <v>44544</v>
      </c>
      <c r="F35" s="93">
        <f>D35+29</f>
        <v>44551</v>
      </c>
    </row>
    <row r="36" spans="1:8" ht="16.5" customHeight="1">
      <c r="A36" s="40" t="s">
        <v>126</v>
      </c>
      <c r="B36" s="39">
        <f>B35+7</f>
        <v>44526</v>
      </c>
      <c r="C36" s="39">
        <f t="shared" si="11"/>
        <v>44527</v>
      </c>
      <c r="D36" s="39">
        <f t="shared" si="12"/>
        <v>44529</v>
      </c>
      <c r="E36" s="39">
        <f>D36+22</f>
        <v>44551</v>
      </c>
      <c r="F36" s="93">
        <f>D36+29</f>
        <v>44558</v>
      </c>
    </row>
    <row r="37" spans="1:8" ht="16.5" customHeight="1">
      <c r="A37" s="168" t="s">
        <v>127</v>
      </c>
      <c r="B37" s="39">
        <f>B36+7</f>
        <v>44533</v>
      </c>
      <c r="C37" s="39">
        <f t="shared" ref="C37" si="13">B37+1</f>
        <v>44534</v>
      </c>
      <c r="D37" s="39">
        <f t="shared" ref="D37" si="14">C37+2</f>
        <v>44536</v>
      </c>
      <c r="E37" s="39">
        <f>D37+22</f>
        <v>44558</v>
      </c>
      <c r="F37" s="93">
        <f>D37+29</f>
        <v>44565</v>
      </c>
    </row>
    <row r="38" spans="1:8" ht="16.5" customHeight="1">
      <c r="A38" s="94"/>
      <c r="B38" s="4"/>
      <c r="C38" s="4"/>
      <c r="D38" s="5"/>
      <c r="E38" s="5"/>
      <c r="F38" s="4"/>
    </row>
    <row r="39" spans="1:8" ht="16.5" customHeight="1" thickBot="1">
      <c r="A39" s="94"/>
      <c r="B39" s="4"/>
      <c r="C39" s="4"/>
      <c r="D39" s="5"/>
      <c r="E39" s="5"/>
      <c r="F39" s="4"/>
    </row>
    <row r="40" spans="1:8" ht="16.5" customHeight="1">
      <c r="A40" s="429" t="s">
        <v>128</v>
      </c>
      <c r="B40" s="430"/>
      <c r="C40" s="430"/>
      <c r="D40" s="430"/>
      <c r="E40" s="430"/>
      <c r="F40" s="431"/>
    </row>
    <row r="41" spans="1:8" ht="30" customHeight="1" thickBot="1">
      <c r="A41" s="218" t="s">
        <v>129</v>
      </c>
      <c r="B41" s="95" t="s">
        <v>2</v>
      </c>
      <c r="C41" s="96" t="s">
        <v>3</v>
      </c>
      <c r="D41" s="96" t="s">
        <v>4</v>
      </c>
      <c r="E41" s="97" t="s">
        <v>130</v>
      </c>
      <c r="F41" s="98" t="s">
        <v>131</v>
      </c>
    </row>
    <row r="42" spans="1:8" ht="16.5" customHeight="1">
      <c r="A42" s="215" t="s">
        <v>132</v>
      </c>
      <c r="B42" s="337">
        <v>44505</v>
      </c>
      <c r="C42" s="338">
        <f>B42</f>
        <v>44505</v>
      </c>
      <c r="D42" s="338">
        <f>C42+2</f>
        <v>44507</v>
      </c>
      <c r="E42" s="338">
        <f>D42+20</f>
        <v>44527</v>
      </c>
      <c r="F42" s="339">
        <f>D42+22</f>
        <v>44529</v>
      </c>
    </row>
    <row r="43" spans="1:8" ht="16.5" customHeight="1">
      <c r="A43" s="216" t="s">
        <v>23</v>
      </c>
      <c r="B43" s="340">
        <f>B42+7</f>
        <v>44512</v>
      </c>
      <c r="C43" s="341">
        <f>B43</f>
        <v>44512</v>
      </c>
      <c r="D43" s="341">
        <f>B43+2</f>
        <v>44514</v>
      </c>
      <c r="E43" s="338">
        <f>D43+20</f>
        <v>44534</v>
      </c>
      <c r="F43" s="339">
        <f>D43+22</f>
        <v>44536</v>
      </c>
    </row>
    <row r="44" spans="1:8" ht="16.5" customHeight="1">
      <c r="A44" s="216" t="s">
        <v>133</v>
      </c>
      <c r="B44" s="340">
        <f>B43+7</f>
        <v>44519</v>
      </c>
      <c r="C44" s="341">
        <f>B44</f>
        <v>44519</v>
      </c>
      <c r="D44" s="341">
        <f>B44+2</f>
        <v>44521</v>
      </c>
      <c r="E44" s="338">
        <f>D44+20</f>
        <v>44541</v>
      </c>
      <c r="F44" s="339">
        <f>D44+22</f>
        <v>44543</v>
      </c>
    </row>
    <row r="45" spans="1:8" ht="16.5" customHeight="1" thickBot="1">
      <c r="A45" s="217" t="s">
        <v>134</v>
      </c>
      <c r="B45" s="342">
        <f>B44+7</f>
        <v>44526</v>
      </c>
      <c r="C45" s="343">
        <f>B45</f>
        <v>44526</v>
      </c>
      <c r="D45" s="343">
        <f>B45+2</f>
        <v>44528</v>
      </c>
      <c r="E45" s="344">
        <f>D45+20</f>
        <v>44548</v>
      </c>
      <c r="F45" s="345">
        <f>D45+22</f>
        <v>44550</v>
      </c>
    </row>
    <row r="46" spans="1:8" ht="16.5" customHeight="1">
      <c r="A46" s="94"/>
      <c r="B46" s="4"/>
      <c r="C46" s="4"/>
      <c r="D46" s="5"/>
      <c r="E46" s="5"/>
      <c r="F46" s="4"/>
    </row>
    <row r="47" spans="1:8" ht="15.75" thickBot="1">
      <c r="A47" s="99"/>
      <c r="B47" s="4"/>
      <c r="C47" s="4"/>
      <c r="D47" s="5"/>
      <c r="E47" s="5"/>
      <c r="F47" s="20"/>
    </row>
    <row r="48" spans="1:8">
      <c r="A48" s="432" t="s">
        <v>135</v>
      </c>
      <c r="B48" s="432"/>
      <c r="C48" s="432"/>
      <c r="D48" s="432"/>
      <c r="E48" s="432"/>
      <c r="F48" s="432"/>
      <c r="G48" s="432"/>
      <c r="H48" s="432"/>
    </row>
    <row r="49" spans="1:8" ht="30.75" thickBot="1">
      <c r="A49" s="100" t="s">
        <v>119</v>
      </c>
      <c r="B49" s="96" t="s">
        <v>2</v>
      </c>
      <c r="C49" s="96" t="s">
        <v>3</v>
      </c>
      <c r="D49" s="96" t="s">
        <v>4</v>
      </c>
      <c r="E49" s="96" t="s">
        <v>136</v>
      </c>
      <c r="F49" s="96" t="s">
        <v>137</v>
      </c>
      <c r="G49" s="101" t="s">
        <v>138</v>
      </c>
      <c r="H49" s="102" t="s">
        <v>139</v>
      </c>
    </row>
    <row r="50" spans="1:8" ht="19.5" customHeight="1" thickBot="1">
      <c r="A50" s="279" t="s">
        <v>140</v>
      </c>
      <c r="B50" s="241">
        <v>44505</v>
      </c>
      <c r="C50" s="241">
        <f>B50</f>
        <v>44505</v>
      </c>
      <c r="D50" s="242">
        <f>C50+2</f>
        <v>44507</v>
      </c>
      <c r="E50" s="242">
        <f>D50+15</f>
        <v>44522</v>
      </c>
      <c r="F50" s="243">
        <f>D50+17</f>
        <v>44524</v>
      </c>
      <c r="G50" s="244">
        <f>F50+2</f>
        <v>44526</v>
      </c>
      <c r="H50" s="245">
        <f>G50+2</f>
        <v>44528</v>
      </c>
    </row>
    <row r="51" spans="1:8" ht="15.75" thickBot="1">
      <c r="A51" s="279" t="s">
        <v>23</v>
      </c>
      <c r="B51" s="241">
        <f>B50+7</f>
        <v>44512</v>
      </c>
      <c r="C51" s="241">
        <f>B51</f>
        <v>44512</v>
      </c>
      <c r="D51" s="242">
        <f>C51+2</f>
        <v>44514</v>
      </c>
      <c r="E51" s="241">
        <f>E50+7</f>
        <v>44529</v>
      </c>
      <c r="F51" s="241">
        <f>E51+2</f>
        <v>44531</v>
      </c>
      <c r="G51" s="242">
        <f t="shared" ref="G51:H54" si="15">F51+2</f>
        <v>44533</v>
      </c>
      <c r="H51" s="241">
        <f>H50+7</f>
        <v>44535</v>
      </c>
    </row>
    <row r="52" spans="1:8" ht="15.75" thickBot="1">
      <c r="A52" s="280" t="s">
        <v>141</v>
      </c>
      <c r="B52" s="241">
        <f>B51+7</f>
        <v>44519</v>
      </c>
      <c r="C52" s="241">
        <f>B52</f>
        <v>44519</v>
      </c>
      <c r="D52" s="242">
        <f>C52+2</f>
        <v>44521</v>
      </c>
      <c r="E52" s="242">
        <f>D52+15</f>
        <v>44536</v>
      </c>
      <c r="F52" s="242">
        <f>E52+2</f>
        <v>44538</v>
      </c>
      <c r="G52" s="242">
        <f t="shared" si="15"/>
        <v>44540</v>
      </c>
      <c r="H52" s="242">
        <f t="shared" si="15"/>
        <v>44542</v>
      </c>
    </row>
    <row r="53" spans="1:8" ht="15.75" thickBot="1">
      <c r="A53" s="280" t="s">
        <v>61</v>
      </c>
      <c r="B53" s="241">
        <f>B50+21</f>
        <v>44526</v>
      </c>
      <c r="C53" s="241">
        <f>B53</f>
        <v>44526</v>
      </c>
      <c r="D53" s="242">
        <f>C53+2</f>
        <v>44528</v>
      </c>
      <c r="E53" s="241">
        <f>E52+7</f>
        <v>44543</v>
      </c>
      <c r="F53" s="243">
        <f>D53+17</f>
        <v>44545</v>
      </c>
      <c r="G53" s="244">
        <f>F53+2</f>
        <v>44547</v>
      </c>
      <c r="H53" s="245">
        <f t="shared" si="15"/>
        <v>44549</v>
      </c>
    </row>
    <row r="54" spans="1:8" ht="15.75" thickBot="1">
      <c r="A54" s="279" t="s">
        <v>142</v>
      </c>
      <c r="B54" s="241">
        <f>B53+7</f>
        <v>44533</v>
      </c>
      <c r="C54" s="241">
        <f>B54</f>
        <v>44533</v>
      </c>
      <c r="D54" s="242">
        <f>C54+2</f>
        <v>44535</v>
      </c>
      <c r="E54" s="242">
        <f>D54+15</f>
        <v>44550</v>
      </c>
      <c r="F54" s="243">
        <f>D54+17</f>
        <v>44552</v>
      </c>
      <c r="G54" s="244">
        <f>F54+2</f>
        <v>44554</v>
      </c>
      <c r="H54" s="245">
        <f t="shared" si="15"/>
        <v>44556</v>
      </c>
    </row>
    <row r="55" spans="1:8" ht="15.75">
      <c r="A55" s="103"/>
      <c r="B55" s="104"/>
      <c r="C55" s="104"/>
      <c r="D55" s="105"/>
      <c r="E55" s="105"/>
      <c r="F55" s="106"/>
      <c r="G55" s="107"/>
    </row>
    <row r="56" spans="1:8" ht="16.5" thickBot="1">
      <c r="A56" s="103"/>
      <c r="B56" s="4"/>
      <c r="C56" s="4"/>
      <c r="D56" s="5"/>
      <c r="E56" s="5"/>
      <c r="F56" s="20"/>
    </row>
    <row r="57" spans="1:8">
      <c r="A57" s="425" t="s">
        <v>143</v>
      </c>
      <c r="B57" s="425"/>
      <c r="C57" s="425"/>
      <c r="D57" s="425"/>
      <c r="E57" s="425"/>
      <c r="F57" s="425"/>
      <c r="G57" s="425"/>
      <c r="H57" s="425"/>
    </row>
    <row r="58" spans="1:8" ht="30.75" thickBot="1">
      <c r="A58" s="108" t="s">
        <v>119</v>
      </c>
      <c r="B58" s="270" t="s">
        <v>2</v>
      </c>
      <c r="C58" s="270" t="s">
        <v>3</v>
      </c>
      <c r="D58" s="270" t="s">
        <v>4</v>
      </c>
      <c r="E58" s="270" t="s">
        <v>89</v>
      </c>
      <c r="F58" s="270" t="s">
        <v>144</v>
      </c>
      <c r="G58" s="270" t="s">
        <v>145</v>
      </c>
      <c r="H58" s="291" t="s">
        <v>137</v>
      </c>
    </row>
    <row r="59" spans="1:8" s="17" customFormat="1" ht="15.75" thickBot="1">
      <c r="A59" s="280" t="s">
        <v>146</v>
      </c>
      <c r="B59" s="292" t="s">
        <v>147</v>
      </c>
      <c r="C59" s="293" t="s">
        <v>148</v>
      </c>
      <c r="D59" s="293" t="s">
        <v>149</v>
      </c>
      <c r="E59" s="293" t="s">
        <v>150</v>
      </c>
      <c r="F59" s="294" t="s">
        <v>151</v>
      </c>
      <c r="G59" s="294" t="s">
        <v>152</v>
      </c>
      <c r="H59" s="294" t="s">
        <v>153</v>
      </c>
    </row>
    <row r="60" spans="1:8" s="17" customFormat="1" ht="15.75" thickBot="1">
      <c r="A60" s="280" t="s">
        <v>154</v>
      </c>
      <c r="B60" s="292" t="s">
        <v>155</v>
      </c>
      <c r="C60" s="293" t="s">
        <v>148</v>
      </c>
      <c r="D60" s="293" t="s">
        <v>156</v>
      </c>
      <c r="E60" s="293" t="s">
        <v>157</v>
      </c>
      <c r="F60" s="294" t="s">
        <v>151</v>
      </c>
      <c r="G60" s="294" t="s">
        <v>152</v>
      </c>
      <c r="H60" s="294" t="s">
        <v>153</v>
      </c>
    </row>
    <row r="61" spans="1:8" s="17" customFormat="1" ht="15.75" thickBot="1">
      <c r="A61" s="280" t="s">
        <v>158</v>
      </c>
      <c r="B61" s="292" t="s">
        <v>157</v>
      </c>
      <c r="C61" s="293" t="s">
        <v>148</v>
      </c>
      <c r="D61" s="293" t="s">
        <v>159</v>
      </c>
      <c r="E61" s="293" t="s">
        <v>153</v>
      </c>
      <c r="F61" s="294" t="s">
        <v>160</v>
      </c>
      <c r="G61" s="294" t="s">
        <v>161</v>
      </c>
      <c r="H61" s="294" t="s">
        <v>162</v>
      </c>
    </row>
    <row r="62" spans="1:8" s="17" customFormat="1" ht="15.75" thickBot="1">
      <c r="A62" s="280" t="s">
        <v>163</v>
      </c>
      <c r="B62" s="292" t="s">
        <v>164</v>
      </c>
      <c r="C62" s="293" t="s">
        <v>148</v>
      </c>
      <c r="D62" s="293" t="s">
        <v>165</v>
      </c>
      <c r="E62" s="293" t="s">
        <v>166</v>
      </c>
      <c r="F62" s="294" t="s">
        <v>167</v>
      </c>
      <c r="G62" s="294" t="s">
        <v>168</v>
      </c>
      <c r="H62" s="294" t="s">
        <v>169</v>
      </c>
    </row>
    <row r="63" spans="1:8" ht="17.25" customHeight="1" thickBot="1">
      <c r="A63" s="280" t="s">
        <v>170</v>
      </c>
      <c r="B63" s="292" t="s">
        <v>152</v>
      </c>
      <c r="C63" s="293" t="s">
        <v>148</v>
      </c>
      <c r="D63" s="293" t="s">
        <v>171</v>
      </c>
      <c r="E63" s="293" t="s">
        <v>161</v>
      </c>
      <c r="F63" s="294" t="s">
        <v>169</v>
      </c>
      <c r="G63" s="294" t="s">
        <v>172</v>
      </c>
      <c r="H63" s="294" t="s">
        <v>173</v>
      </c>
    </row>
    <row r="64" spans="1:8" ht="15.75" thickBot="1">
      <c r="A64" s="295" t="s">
        <v>174</v>
      </c>
      <c r="B64" s="292" t="s">
        <v>175</v>
      </c>
      <c r="C64" s="293" t="s">
        <v>148</v>
      </c>
      <c r="D64" s="293" t="s">
        <v>162</v>
      </c>
      <c r="E64" s="293" t="s">
        <v>176</v>
      </c>
      <c r="F64" s="294" t="s">
        <v>177</v>
      </c>
      <c r="G64" s="294" t="s">
        <v>178</v>
      </c>
      <c r="H64" s="294" t="s">
        <v>179</v>
      </c>
    </row>
    <row r="65" spans="1:15">
      <c r="B65" s="4"/>
      <c r="C65" s="5"/>
      <c r="D65" s="5"/>
      <c r="E65" s="5"/>
      <c r="F65" s="5"/>
      <c r="G65" s="5"/>
      <c r="H65" s="20"/>
    </row>
    <row r="66" spans="1:15" ht="16.5" thickBot="1">
      <c r="A66"/>
      <c r="B66"/>
      <c r="C66"/>
      <c r="D66"/>
      <c r="E66"/>
      <c r="F66"/>
    </row>
    <row r="67" spans="1:15" ht="15.75" thickBot="1">
      <c r="A67" s="442" t="s">
        <v>180</v>
      </c>
      <c r="B67" s="443"/>
      <c r="C67" s="443"/>
      <c r="D67" s="443"/>
      <c r="E67" s="443"/>
      <c r="F67" s="443"/>
      <c r="G67" s="443"/>
    </row>
    <row r="68" spans="1:15" ht="45.75" thickBot="1">
      <c r="A68" s="220" t="s">
        <v>119</v>
      </c>
      <c r="B68" s="219" t="s">
        <v>2</v>
      </c>
      <c r="C68" s="110" t="s">
        <v>73</v>
      </c>
      <c r="D68" s="110" t="s">
        <v>4</v>
      </c>
      <c r="E68" s="110" t="s">
        <v>181</v>
      </c>
      <c r="F68" s="110" t="s">
        <v>182</v>
      </c>
      <c r="G68" s="110" t="s">
        <v>183</v>
      </c>
    </row>
    <row r="69" spans="1:15">
      <c r="A69" s="277" t="s">
        <v>184</v>
      </c>
      <c r="B69" s="221" t="s">
        <v>159</v>
      </c>
      <c r="C69" s="196" t="s">
        <v>148</v>
      </c>
      <c r="D69" s="196" t="s">
        <v>151</v>
      </c>
      <c r="E69" s="196" t="s">
        <v>185</v>
      </c>
      <c r="F69" s="222" t="s">
        <v>178</v>
      </c>
      <c r="G69" s="223" t="s">
        <v>186</v>
      </c>
    </row>
    <row r="70" spans="1:15">
      <c r="A70" s="277" t="s">
        <v>187</v>
      </c>
      <c r="B70" s="112" t="s">
        <v>188</v>
      </c>
      <c r="C70" s="38" t="s">
        <v>148</v>
      </c>
      <c r="D70" s="38" t="s">
        <v>171</v>
      </c>
      <c r="E70" s="38" t="s">
        <v>173</v>
      </c>
      <c r="F70" s="38" t="s">
        <v>177</v>
      </c>
      <c r="G70" s="54" t="s">
        <v>189</v>
      </c>
    </row>
    <row r="71" spans="1:15">
      <c r="A71" s="277" t="s">
        <v>190</v>
      </c>
      <c r="B71" s="112" t="s">
        <v>188</v>
      </c>
      <c r="C71" s="38" t="s">
        <v>148</v>
      </c>
      <c r="D71" s="38" t="s">
        <v>191</v>
      </c>
      <c r="E71" s="38" t="s">
        <v>192</v>
      </c>
      <c r="F71" s="38" t="s">
        <v>193</v>
      </c>
      <c r="G71" s="54" t="s">
        <v>178</v>
      </c>
    </row>
    <row r="72" spans="1:15" ht="15.75" thickBot="1">
      <c r="A72" s="278" t="s">
        <v>194</v>
      </c>
      <c r="B72" s="112" t="s">
        <v>195</v>
      </c>
      <c r="C72" s="38" t="s">
        <v>148</v>
      </c>
      <c r="D72" s="38" t="s">
        <v>175</v>
      </c>
      <c r="E72" s="38" t="s">
        <v>179</v>
      </c>
      <c r="F72" s="38" t="s">
        <v>196</v>
      </c>
      <c r="G72" s="54" t="s">
        <v>197</v>
      </c>
      <c r="I72" s="83"/>
      <c r="J72" s="83"/>
      <c r="K72" s="83"/>
      <c r="L72" s="83"/>
      <c r="M72" s="83"/>
      <c r="N72" s="83"/>
      <c r="O72" s="83"/>
    </row>
    <row r="73" spans="1:15" ht="15.75" thickBot="1">
      <c r="A73" s="278" t="s">
        <v>198</v>
      </c>
      <c r="B73" s="113" t="s">
        <v>161</v>
      </c>
      <c r="C73" s="114" t="s">
        <v>148</v>
      </c>
      <c r="D73" s="114" t="s">
        <v>199</v>
      </c>
      <c r="E73" s="114" t="s">
        <v>200</v>
      </c>
      <c r="F73" s="114" t="s">
        <v>201</v>
      </c>
      <c r="G73" s="224" t="s">
        <v>202</v>
      </c>
    </row>
    <row r="74" spans="1:15">
      <c r="A74" s="94"/>
      <c r="B74" s="115"/>
      <c r="C74" s="115"/>
      <c r="D74" s="115"/>
      <c r="E74" s="115"/>
      <c r="F74" s="115"/>
      <c r="G74" s="115"/>
    </row>
    <row r="75" spans="1:15" ht="61.5" customHeight="1" thickBot="1">
      <c r="A75" s="444" t="s">
        <v>203</v>
      </c>
      <c r="B75" s="445"/>
      <c r="C75" s="445"/>
      <c r="D75" s="445"/>
      <c r="E75" s="445"/>
      <c r="F75" s="445"/>
      <c r="G75" s="445"/>
      <c r="I75" s="17"/>
      <c r="J75" s="17"/>
      <c r="K75" s="17"/>
      <c r="L75" s="17"/>
      <c r="M75" s="17"/>
      <c r="N75" s="17"/>
      <c r="O75" s="17"/>
    </row>
    <row r="76" spans="1:15" ht="30.75" thickBot="1">
      <c r="A76" s="248" t="s">
        <v>1</v>
      </c>
      <c r="B76" s="249" t="s">
        <v>204</v>
      </c>
      <c r="C76" s="249" t="s">
        <v>3</v>
      </c>
      <c r="D76" s="249" t="s">
        <v>4</v>
      </c>
      <c r="E76" s="249" t="s">
        <v>205</v>
      </c>
      <c r="F76" s="249" t="s">
        <v>206</v>
      </c>
      <c r="G76" s="250" t="s">
        <v>207</v>
      </c>
      <c r="I76" s="17"/>
      <c r="J76" s="17"/>
      <c r="K76" s="17"/>
      <c r="L76" s="17"/>
      <c r="M76" s="17"/>
      <c r="N76" s="17"/>
      <c r="O76" s="17"/>
    </row>
    <row r="77" spans="1:15" ht="22.5" customHeight="1" thickBot="1">
      <c r="A77" s="284" t="s">
        <v>208</v>
      </c>
      <c r="B77" s="290" t="s">
        <v>209</v>
      </c>
      <c r="C77" s="290" t="s">
        <v>209</v>
      </c>
      <c r="D77" s="281">
        <v>44503</v>
      </c>
      <c r="E77" s="287">
        <v>44515</v>
      </c>
      <c r="F77" s="287">
        <v>44518</v>
      </c>
      <c r="G77" s="288">
        <v>44521</v>
      </c>
      <c r="I77" s="17"/>
      <c r="J77" s="17"/>
      <c r="K77" s="17"/>
      <c r="L77" s="17"/>
      <c r="M77" s="17"/>
      <c r="N77" s="17"/>
      <c r="O77" s="17"/>
    </row>
    <row r="78" spans="1:15" ht="21.75" customHeight="1" thickBot="1">
      <c r="A78" s="285" t="s">
        <v>210</v>
      </c>
      <c r="B78" s="290" t="s">
        <v>209</v>
      </c>
      <c r="C78" s="290" t="s">
        <v>209</v>
      </c>
      <c r="D78" s="282">
        <v>44509</v>
      </c>
      <c r="E78" s="283">
        <v>44524</v>
      </c>
      <c r="F78" s="283">
        <v>44527</v>
      </c>
      <c r="G78" s="283">
        <v>44531</v>
      </c>
      <c r="H78" s="225"/>
      <c r="I78" s="17"/>
      <c r="J78" s="17"/>
      <c r="K78" s="17"/>
      <c r="L78" s="17"/>
      <c r="M78" s="17"/>
      <c r="N78" s="17"/>
      <c r="O78" s="17"/>
    </row>
    <row r="79" spans="1:15" ht="21.75" customHeight="1">
      <c r="A79" s="286" t="s">
        <v>211</v>
      </c>
      <c r="B79" s="290" t="s">
        <v>209</v>
      </c>
      <c r="C79" s="290" t="s">
        <v>209</v>
      </c>
      <c r="D79" s="283">
        <v>44523</v>
      </c>
      <c r="E79" s="283">
        <v>44533</v>
      </c>
      <c r="F79" s="283">
        <v>44536</v>
      </c>
      <c r="G79" s="289">
        <v>44540</v>
      </c>
      <c r="H79" s="116"/>
      <c r="I79" s="17"/>
      <c r="J79" s="17"/>
      <c r="K79" s="17"/>
      <c r="L79" s="17"/>
      <c r="M79" s="17"/>
      <c r="N79" s="17"/>
      <c r="O79" s="17"/>
    </row>
    <row r="80" spans="1:15" ht="21.75" customHeight="1">
      <c r="A80" s="284" t="s">
        <v>212</v>
      </c>
      <c r="B80" s="290" t="s">
        <v>209</v>
      </c>
      <c r="C80" s="290" t="s">
        <v>209</v>
      </c>
      <c r="D80" s="283">
        <v>44524</v>
      </c>
      <c r="E80" s="289">
        <v>44538</v>
      </c>
      <c r="F80" s="289">
        <v>44541</v>
      </c>
      <c r="G80" s="289">
        <v>44545</v>
      </c>
      <c r="I80" s="17"/>
      <c r="J80" s="17"/>
      <c r="K80" s="17"/>
      <c r="L80" s="17"/>
      <c r="M80" s="17"/>
      <c r="N80" s="17"/>
      <c r="O80" s="17"/>
    </row>
    <row r="81" spans="1:15" ht="18.75" customHeight="1">
      <c r="A81" s="284" t="s">
        <v>213</v>
      </c>
      <c r="B81" s="290" t="s">
        <v>209</v>
      </c>
      <c r="C81" s="290" t="s">
        <v>209</v>
      </c>
      <c r="D81" s="283">
        <v>44529</v>
      </c>
      <c r="E81" s="289">
        <v>44543</v>
      </c>
      <c r="F81" s="289">
        <v>44547</v>
      </c>
      <c r="G81" s="289">
        <v>44551</v>
      </c>
      <c r="I81" s="17"/>
      <c r="J81" s="17"/>
      <c r="K81" s="17"/>
      <c r="L81" s="17"/>
      <c r="M81" s="17"/>
      <c r="N81" s="17"/>
      <c r="O81" s="17"/>
    </row>
    <row r="82" spans="1:15" s="17" customFormat="1">
      <c r="A82" s="246" t="s">
        <v>214</v>
      </c>
      <c r="B82" s="247"/>
      <c r="C82" s="247"/>
      <c r="D82" s="247"/>
      <c r="E82" s="247"/>
      <c r="F82" s="247"/>
      <c r="G82" s="247"/>
    </row>
    <row r="83" spans="1:15" s="17" customFormat="1">
      <c r="A83" s="167"/>
      <c r="B83" s="117"/>
      <c r="C83" s="117"/>
      <c r="D83" s="117"/>
      <c r="E83" s="117"/>
      <c r="F83" s="117"/>
      <c r="G83" s="117"/>
    </row>
    <row r="84" spans="1:15" s="17" customFormat="1">
      <c r="A84" s="118" t="s">
        <v>215</v>
      </c>
      <c r="B84" s="119"/>
      <c r="C84" s="120"/>
      <c r="D84" s="120"/>
      <c r="E84" s="120"/>
      <c r="F84" s="120"/>
      <c r="G84" s="121"/>
    </row>
    <row r="85" spans="1:15" s="17" customFormat="1" ht="30.75" thickBot="1">
      <c r="A85" s="190" t="s">
        <v>119</v>
      </c>
      <c r="B85" s="270" t="s">
        <v>216</v>
      </c>
      <c r="C85" s="270" t="s">
        <v>3</v>
      </c>
      <c r="D85" s="270" t="s">
        <v>4</v>
      </c>
      <c r="E85" s="270" t="s">
        <v>217</v>
      </c>
      <c r="F85" s="270" t="s">
        <v>218</v>
      </c>
      <c r="G85" s="271" t="s">
        <v>219</v>
      </c>
    </row>
    <row r="86" spans="1:15" s="17" customFormat="1">
      <c r="A86" s="272" t="s">
        <v>220</v>
      </c>
      <c r="B86" s="221">
        <v>44503</v>
      </c>
      <c r="C86" s="196">
        <f>B86</f>
        <v>44503</v>
      </c>
      <c r="D86" s="196">
        <f>B86+2</f>
        <v>44505</v>
      </c>
      <c r="E86" s="196">
        <f>D86+10</f>
        <v>44515</v>
      </c>
      <c r="F86" s="222">
        <f>E86+3</f>
        <v>44518</v>
      </c>
      <c r="G86" s="273">
        <f>F86+4</f>
        <v>44522</v>
      </c>
    </row>
    <row r="87" spans="1:15" s="17" customFormat="1">
      <c r="A87" s="191" t="s">
        <v>221</v>
      </c>
      <c r="B87" s="112">
        <f>B86+7</f>
        <v>44510</v>
      </c>
      <c r="C87" s="38">
        <f>B87</f>
        <v>44510</v>
      </c>
      <c r="D87" s="39">
        <f>B87+2</f>
        <v>44512</v>
      </c>
      <c r="E87" s="39">
        <f>D87+10</f>
        <v>44522</v>
      </c>
      <c r="F87" s="92">
        <f>E87+3</f>
        <v>44525</v>
      </c>
      <c r="G87" s="274">
        <f t="shared" ref="G87:G90" si="16">F87+4</f>
        <v>44529</v>
      </c>
    </row>
    <row r="88" spans="1:15" s="17" customFormat="1">
      <c r="A88" s="191" t="s">
        <v>222</v>
      </c>
      <c r="B88" s="112">
        <f>B87+7</f>
        <v>44517</v>
      </c>
      <c r="C88" s="38">
        <f>B88</f>
        <v>44517</v>
      </c>
      <c r="D88" s="39">
        <f>B88+2</f>
        <v>44519</v>
      </c>
      <c r="E88" s="39">
        <f>D88+10</f>
        <v>44529</v>
      </c>
      <c r="F88" s="92">
        <f>E88+3</f>
        <v>44532</v>
      </c>
      <c r="G88" s="274">
        <f t="shared" si="16"/>
        <v>44536</v>
      </c>
      <c r="I88" s="191"/>
    </row>
    <row r="89" spans="1:15" s="17" customFormat="1">
      <c r="A89" s="275" t="s">
        <v>223</v>
      </c>
      <c r="B89" s="112">
        <f>B88+7</f>
        <v>44524</v>
      </c>
      <c r="C89" s="38">
        <f>B89</f>
        <v>44524</v>
      </c>
      <c r="D89" s="39">
        <f>B89+2</f>
        <v>44526</v>
      </c>
      <c r="E89" s="39">
        <f>D89+10</f>
        <v>44536</v>
      </c>
      <c r="F89" s="92">
        <f>E89+3</f>
        <v>44539</v>
      </c>
      <c r="G89" s="274">
        <f t="shared" si="16"/>
        <v>44543</v>
      </c>
    </row>
    <row r="90" spans="1:15" s="17" customFormat="1" ht="15.75" thickBot="1">
      <c r="A90" s="192" t="s">
        <v>224</v>
      </c>
      <c r="B90" s="189">
        <f>B89+7</f>
        <v>44531</v>
      </c>
      <c r="C90" s="122">
        <f>B90</f>
        <v>44531</v>
      </c>
      <c r="D90" s="123">
        <f>B90+2</f>
        <v>44533</v>
      </c>
      <c r="E90" s="123">
        <f>D90+10</f>
        <v>44543</v>
      </c>
      <c r="F90" s="124">
        <f>E90+3</f>
        <v>44546</v>
      </c>
      <c r="G90" s="276">
        <f t="shared" si="16"/>
        <v>44550</v>
      </c>
    </row>
    <row r="91" spans="1:15" s="17" customFormat="1">
      <c r="A91" s="193"/>
      <c r="B91" s="4"/>
      <c r="C91" s="4"/>
      <c r="D91" s="5"/>
      <c r="E91" s="5"/>
      <c r="F91" s="20"/>
      <c r="G91" s="20"/>
    </row>
    <row r="92" spans="1:15" s="17" customFormat="1" ht="15.75" thickBot="1">
      <c r="A92" s="193"/>
      <c r="B92" s="4"/>
      <c r="C92" s="4"/>
      <c r="D92" s="5"/>
      <c r="E92" s="5"/>
      <c r="F92" s="20"/>
      <c r="G92" s="20"/>
    </row>
    <row r="93" spans="1:15" s="17" customFormat="1" ht="15.75" thickBot="1">
      <c r="A93" s="439" t="s">
        <v>225</v>
      </c>
      <c r="B93" s="440"/>
      <c r="C93" s="440"/>
      <c r="D93" s="440"/>
      <c r="E93" s="440"/>
      <c r="F93" s="440"/>
      <c r="G93" s="440"/>
      <c r="H93" s="441"/>
    </row>
    <row r="94" spans="1:15" s="17" customFormat="1" ht="45">
      <c r="A94" s="142" t="s">
        <v>119</v>
      </c>
      <c r="B94" s="143" t="s">
        <v>2</v>
      </c>
      <c r="C94" s="143" t="s">
        <v>3</v>
      </c>
      <c r="D94" s="143" t="s">
        <v>4</v>
      </c>
      <c r="E94" s="143" t="s">
        <v>226</v>
      </c>
      <c r="F94" s="143" t="s">
        <v>136</v>
      </c>
      <c r="G94" s="143" t="s">
        <v>227</v>
      </c>
      <c r="H94" s="144" t="s">
        <v>137</v>
      </c>
      <c r="I94" s="4"/>
      <c r="J94" s="125"/>
      <c r="K94" s="125"/>
      <c r="L94" s="125"/>
      <c r="M94" s="125"/>
      <c r="N94" s="125"/>
      <c r="O94" s="125"/>
    </row>
    <row r="95" spans="1:15" s="17" customFormat="1" ht="15.75">
      <c r="A95" s="145" t="s">
        <v>228</v>
      </c>
      <c r="B95" s="146">
        <v>44501</v>
      </c>
      <c r="C95" s="146">
        <f>B95</f>
        <v>44501</v>
      </c>
      <c r="D95" s="147">
        <f>B95+2</f>
        <v>44503</v>
      </c>
      <c r="E95" s="147">
        <f>D95+9</f>
        <v>44512</v>
      </c>
      <c r="F95" s="148">
        <f>D95+18</f>
        <v>44521</v>
      </c>
      <c r="G95" s="149">
        <f>D95+20</f>
        <v>44523</v>
      </c>
      <c r="H95" s="150">
        <f>D95+22</f>
        <v>44525</v>
      </c>
      <c r="I95" s="4"/>
      <c r="J95" s="125"/>
      <c r="K95" s="125"/>
      <c r="L95" s="125"/>
      <c r="M95" s="125"/>
      <c r="N95" s="125"/>
      <c r="O95" s="125"/>
    </row>
    <row r="96" spans="1:15" s="17" customFormat="1" ht="15.75">
      <c r="A96" s="145" t="s">
        <v>23</v>
      </c>
      <c r="B96" s="146">
        <f>B95+7</f>
        <v>44508</v>
      </c>
      <c r="C96" s="146">
        <f>B96</f>
        <v>44508</v>
      </c>
      <c r="D96" s="147">
        <f>B96+2</f>
        <v>44510</v>
      </c>
      <c r="E96" s="147">
        <f>D96+9</f>
        <v>44519</v>
      </c>
      <c r="F96" s="148">
        <f>D96+18</f>
        <v>44528</v>
      </c>
      <c r="G96" s="149">
        <f>D96+20</f>
        <v>44530</v>
      </c>
      <c r="H96" s="150">
        <f>D96+22</f>
        <v>44532</v>
      </c>
      <c r="I96" s="4"/>
      <c r="J96" s="125"/>
      <c r="K96" s="125"/>
      <c r="L96" s="125"/>
      <c r="M96" s="125"/>
      <c r="N96" s="125"/>
      <c r="O96" s="125"/>
    </row>
    <row r="97" spans="1:15" s="17" customFormat="1" ht="15.75">
      <c r="A97" s="145" t="s">
        <v>229</v>
      </c>
      <c r="B97" s="146">
        <f>B96+7</f>
        <v>44515</v>
      </c>
      <c r="C97" s="146">
        <f>B97</f>
        <v>44515</v>
      </c>
      <c r="D97" s="147">
        <f>B97+2</f>
        <v>44517</v>
      </c>
      <c r="E97" s="147">
        <f>D97+9</f>
        <v>44526</v>
      </c>
      <c r="F97" s="148">
        <f>D97+18</f>
        <v>44535</v>
      </c>
      <c r="G97" s="149">
        <f>D97+20</f>
        <v>44537</v>
      </c>
      <c r="H97" s="150">
        <f>D97+22</f>
        <v>44539</v>
      </c>
      <c r="I97" s="4"/>
      <c r="J97" s="125"/>
      <c r="K97" s="125"/>
      <c r="L97" s="125"/>
      <c r="M97" s="125"/>
      <c r="N97" s="125"/>
      <c r="O97" s="125"/>
    </row>
    <row r="98" spans="1:15" s="17" customFormat="1" ht="15.75">
      <c r="A98" s="145" t="s">
        <v>230</v>
      </c>
      <c r="B98" s="146">
        <f>B95+21</f>
        <v>44522</v>
      </c>
      <c r="C98" s="146">
        <f>B98</f>
        <v>44522</v>
      </c>
      <c r="D98" s="147">
        <f>B98+2</f>
        <v>44524</v>
      </c>
      <c r="E98" s="147">
        <f>D98+9</f>
        <v>44533</v>
      </c>
      <c r="F98" s="148">
        <f>D98+18</f>
        <v>44542</v>
      </c>
      <c r="G98" s="149">
        <f>D98+20</f>
        <v>44544</v>
      </c>
      <c r="H98" s="150">
        <f>D98+22</f>
        <v>44546</v>
      </c>
      <c r="I98" s="4"/>
      <c r="J98" s="125"/>
      <c r="K98" s="125"/>
      <c r="L98" s="125"/>
      <c r="M98" s="125"/>
      <c r="N98" s="125"/>
      <c r="O98" s="125"/>
    </row>
    <row r="99" spans="1:15" s="17" customFormat="1" ht="16.5" thickBot="1">
      <c r="A99" s="354" t="s">
        <v>231</v>
      </c>
      <c r="B99" s="151">
        <f>B98+7</f>
        <v>44529</v>
      </c>
      <c r="C99" s="151">
        <f>B99</f>
        <v>44529</v>
      </c>
      <c r="D99" s="152">
        <f>B99+2</f>
        <v>44531</v>
      </c>
      <c r="E99" s="152">
        <f>D99+9</f>
        <v>44540</v>
      </c>
      <c r="F99" s="153">
        <f>D99+G95</f>
        <v>89054</v>
      </c>
      <c r="G99" s="154">
        <f>D99+20</f>
        <v>44551</v>
      </c>
      <c r="H99" s="155">
        <f>D99+22</f>
        <v>44553</v>
      </c>
      <c r="I99" s="4"/>
      <c r="J99" s="125"/>
      <c r="K99" s="125"/>
      <c r="L99" s="125"/>
      <c r="M99" s="125"/>
      <c r="N99" s="125"/>
      <c r="O99" s="125"/>
    </row>
    <row r="100" spans="1:15" s="17" customFormat="1" ht="15.75">
      <c r="A100" s="4"/>
      <c r="B100" s="4"/>
      <c r="C100" s="4"/>
      <c r="D100" s="5"/>
      <c r="E100" s="5"/>
      <c r="F100" s="20"/>
      <c r="G100" s="20"/>
      <c r="I100" s="4"/>
      <c r="J100" s="125"/>
      <c r="K100" s="125"/>
      <c r="L100" s="125"/>
      <c r="M100" s="125"/>
      <c r="N100" s="125"/>
      <c r="O100" s="125"/>
    </row>
    <row r="101" spans="1:15" s="125" customFormat="1" ht="16.5" thickBot="1">
      <c r="G101" s="126"/>
      <c r="H101" s="4"/>
      <c r="I101" s="4"/>
    </row>
    <row r="102" spans="1:15" s="125" customFormat="1" ht="16.5" thickBot="1">
      <c r="A102" s="446" t="s">
        <v>232</v>
      </c>
      <c r="B102" s="446"/>
      <c r="C102" s="446"/>
      <c r="D102" s="446"/>
      <c r="E102" s="446"/>
      <c r="F102" s="446"/>
      <c r="G102" s="127"/>
      <c r="H102" s="4"/>
      <c r="I102" s="15"/>
      <c r="J102" s="15"/>
      <c r="K102" s="15"/>
      <c r="L102" s="15"/>
      <c r="M102" s="15"/>
      <c r="N102" s="15"/>
      <c r="O102" s="15"/>
    </row>
    <row r="103" spans="1:15" s="125" customFormat="1" ht="30.75" thickBot="1">
      <c r="A103" s="220" t="s">
        <v>1</v>
      </c>
      <c r="B103" s="128" t="s">
        <v>233</v>
      </c>
      <c r="C103" s="129" t="s">
        <v>20</v>
      </c>
      <c r="D103" s="129" t="s">
        <v>4</v>
      </c>
      <c r="E103" s="129" t="s">
        <v>234</v>
      </c>
      <c r="F103" s="130" t="s">
        <v>235</v>
      </c>
      <c r="G103" s="4"/>
      <c r="H103" s="4"/>
      <c r="I103" s="15"/>
      <c r="J103" s="15"/>
      <c r="K103" s="15"/>
      <c r="L103" s="15"/>
      <c r="M103" s="15"/>
      <c r="N103" s="15"/>
      <c r="O103" s="15"/>
    </row>
    <row r="104" spans="1:15" s="125" customFormat="1" ht="15.75">
      <c r="A104" s="265" t="s">
        <v>236</v>
      </c>
      <c r="B104" s="266">
        <v>44498.708333333336</v>
      </c>
      <c r="C104" s="266">
        <v>44443</v>
      </c>
      <c r="D104" s="267">
        <f>B104+3</f>
        <v>44501.708333333336</v>
      </c>
      <c r="E104" s="266">
        <v>44449</v>
      </c>
      <c r="F104" s="268">
        <v>44452</v>
      </c>
      <c r="G104" s="4"/>
      <c r="H104" s="4"/>
      <c r="I104" s="15"/>
      <c r="J104" s="15"/>
      <c r="K104" s="15"/>
      <c r="L104" s="15"/>
      <c r="M104" s="15"/>
      <c r="N104" s="15"/>
      <c r="O104" s="15"/>
    </row>
    <row r="105" spans="1:15" s="125" customFormat="1" ht="15.75">
      <c r="A105" s="214" t="s">
        <v>237</v>
      </c>
      <c r="B105" s="231">
        <f>B104+7</f>
        <v>44505.708333333336</v>
      </c>
      <c r="C105" s="232">
        <f>B105+2</f>
        <v>44507.708333333336</v>
      </c>
      <c r="D105" s="230">
        <f>B105+3</f>
        <v>44508.708333333336</v>
      </c>
      <c r="E105" s="232">
        <f>B105+8</f>
        <v>44513.708333333336</v>
      </c>
      <c r="F105" s="233">
        <f>B105+11</f>
        <v>44516.708333333336</v>
      </c>
      <c r="G105" s="4"/>
      <c r="H105" s="4"/>
      <c r="I105" s="15"/>
      <c r="J105" s="15"/>
      <c r="K105" s="15"/>
      <c r="L105" s="15"/>
      <c r="M105" s="15"/>
      <c r="N105" s="15"/>
      <c r="O105" s="15"/>
    </row>
    <row r="106" spans="1:15" s="125" customFormat="1" ht="15.75">
      <c r="A106" s="296" t="s">
        <v>238</v>
      </c>
      <c r="B106" s="297">
        <f>B105+7</f>
        <v>44512.708333333336</v>
      </c>
      <c r="C106" s="298">
        <f>B106+2</f>
        <v>44514.708333333336</v>
      </c>
      <c r="D106" s="299">
        <f>B106+3</f>
        <v>44515.708333333336</v>
      </c>
      <c r="E106" s="298">
        <f>B106+8</f>
        <v>44520.708333333336</v>
      </c>
      <c r="F106" s="300">
        <f>B106+11</f>
        <v>44523.708333333336</v>
      </c>
      <c r="G106" s="4"/>
      <c r="H106" s="4"/>
      <c r="I106" s="83"/>
      <c r="J106" s="83"/>
      <c r="K106" s="83"/>
      <c r="L106" s="83"/>
      <c r="M106" s="83"/>
      <c r="N106" s="83"/>
      <c r="O106" s="83"/>
    </row>
    <row r="107" spans="1:15" s="125" customFormat="1" ht="15.75">
      <c r="A107" s="308" t="s">
        <v>239</v>
      </c>
      <c r="B107" s="305">
        <f>B106+7</f>
        <v>44519.708333333336</v>
      </c>
      <c r="C107" s="306">
        <f>B107+2</f>
        <v>44521.708333333336</v>
      </c>
      <c r="D107" s="307">
        <f>B107+3</f>
        <v>44522.708333333336</v>
      </c>
      <c r="E107" s="306">
        <f>B107+8</f>
        <v>44527.708333333336</v>
      </c>
      <c r="F107" s="309">
        <f>B107+11</f>
        <v>44530.708333333336</v>
      </c>
      <c r="G107" s="4"/>
      <c r="H107" s="4"/>
      <c r="I107" s="83"/>
      <c r="J107" s="83"/>
      <c r="K107" s="83"/>
      <c r="L107" s="83"/>
      <c r="M107" s="83"/>
      <c r="N107" s="83"/>
      <c r="O107" s="83"/>
    </row>
    <row r="108" spans="1:15" s="125" customFormat="1" ht="16.5" thickBot="1">
      <c r="A108" s="310" t="s">
        <v>240</v>
      </c>
      <c r="B108" s="301">
        <f>B107+7</f>
        <v>44526.708333333336</v>
      </c>
      <c r="C108" s="302">
        <f>B108+2</f>
        <v>44528.708333333336</v>
      </c>
      <c r="D108" s="303">
        <f>B108+3</f>
        <v>44529.708333333336</v>
      </c>
      <c r="E108" s="302">
        <f>B108+8</f>
        <v>44534.708333333336</v>
      </c>
      <c r="F108" s="304">
        <f>B108+11</f>
        <v>44537.708333333336</v>
      </c>
      <c r="G108" s="4"/>
      <c r="H108" s="4"/>
      <c r="I108" s="83"/>
      <c r="J108" s="83"/>
      <c r="K108" s="83"/>
      <c r="L108" s="83"/>
      <c r="M108" s="83"/>
      <c r="N108" s="83"/>
      <c r="O108" s="83"/>
    </row>
    <row r="109" spans="1:15" ht="15.75" thickBot="1"/>
    <row r="110" spans="1:15" ht="15.75" thickBot="1">
      <c r="A110" s="433" t="s">
        <v>241</v>
      </c>
      <c r="B110" s="434"/>
      <c r="C110" s="434"/>
      <c r="D110" s="434"/>
      <c r="E110" s="434"/>
      <c r="F110" s="434"/>
      <c r="G110" s="435"/>
    </row>
    <row r="111" spans="1:15" ht="45.75" thickBot="1">
      <c r="A111" s="131" t="s">
        <v>1</v>
      </c>
      <c r="B111" s="132" t="s">
        <v>242</v>
      </c>
      <c r="C111" s="132" t="s">
        <v>243</v>
      </c>
      <c r="D111" s="132" t="s">
        <v>4</v>
      </c>
      <c r="E111" s="132" t="s">
        <v>244</v>
      </c>
      <c r="F111" s="132" t="s">
        <v>245</v>
      </c>
      <c r="G111" s="133" t="s">
        <v>246</v>
      </c>
    </row>
    <row r="112" spans="1:15" ht="15.75" thickBot="1">
      <c r="A112" s="186" t="s">
        <v>247</v>
      </c>
      <c r="B112" s="176">
        <v>44501</v>
      </c>
      <c r="C112" s="176">
        <f>B112-2</f>
        <v>44499</v>
      </c>
      <c r="D112" s="176">
        <f>B112+1</f>
        <v>44502</v>
      </c>
      <c r="E112" s="176">
        <f>B112+8</f>
        <v>44509</v>
      </c>
      <c r="F112" s="187">
        <f>B112+9</f>
        <v>44510</v>
      </c>
      <c r="G112" s="188">
        <f>B112+10</f>
        <v>44511</v>
      </c>
      <c r="H112" s="83"/>
    </row>
    <row r="113" spans="1:15" ht="15.75" thickBot="1">
      <c r="A113" s="186" t="s">
        <v>248</v>
      </c>
      <c r="B113" s="134">
        <f>B112+7</f>
        <v>44508</v>
      </c>
      <c r="C113" s="134">
        <f>B113-2</f>
        <v>44506</v>
      </c>
      <c r="D113" s="134">
        <f>B113+1</f>
        <v>44509</v>
      </c>
      <c r="E113" s="134">
        <f>B113+8</f>
        <v>44516</v>
      </c>
      <c r="F113" s="135">
        <f>B113+9</f>
        <v>44517</v>
      </c>
      <c r="G113" s="136">
        <f>B113+10</f>
        <v>44518</v>
      </c>
    </row>
    <row r="114" spans="1:15" ht="15.75" thickBot="1">
      <c r="A114" s="186" t="s">
        <v>23</v>
      </c>
      <c r="B114" s="134">
        <f>B113+7</f>
        <v>44515</v>
      </c>
      <c r="C114" s="134">
        <f t="shared" ref="C114:C116" si="17">B114-2</f>
        <v>44513</v>
      </c>
      <c r="D114" s="134">
        <f>B114+1</f>
        <v>44516</v>
      </c>
      <c r="E114" s="134">
        <f>B114+8</f>
        <v>44523</v>
      </c>
      <c r="F114" s="135">
        <v>44470</v>
      </c>
      <c r="G114" s="136">
        <f>B114+10</f>
        <v>44525</v>
      </c>
    </row>
    <row r="115" spans="1:15" ht="15.75" thickBot="1">
      <c r="A115" s="186" t="s">
        <v>23</v>
      </c>
      <c r="B115" s="134">
        <f>B114+7</f>
        <v>44522</v>
      </c>
      <c r="C115" s="134">
        <f t="shared" si="17"/>
        <v>44520</v>
      </c>
      <c r="D115" s="137">
        <f>B115+1</f>
        <v>44523</v>
      </c>
      <c r="E115" s="137">
        <f>B115+8</f>
        <v>44530</v>
      </c>
      <c r="F115" s="138">
        <f>B115+9</f>
        <v>44531</v>
      </c>
      <c r="G115" s="139">
        <f>B115+10</f>
        <v>44532</v>
      </c>
    </row>
    <row r="116" spans="1:15" ht="15.75" thickBot="1">
      <c r="A116" s="355" t="s">
        <v>23</v>
      </c>
      <c r="B116" s="137">
        <f>B115+7</f>
        <v>44529</v>
      </c>
      <c r="C116" s="137">
        <f t="shared" si="17"/>
        <v>44527</v>
      </c>
      <c r="D116" s="137">
        <f>B116+1</f>
        <v>44530</v>
      </c>
      <c r="E116" s="137">
        <f>B116+8</f>
        <v>44537</v>
      </c>
      <c r="F116" s="138">
        <f>B116+9</f>
        <v>44538</v>
      </c>
      <c r="G116" s="139">
        <f>B116+10</f>
        <v>44539</v>
      </c>
    </row>
    <row r="118" spans="1:15" ht="15.75" thickBot="1"/>
    <row r="119" spans="1:15">
      <c r="A119" s="436" t="s">
        <v>249</v>
      </c>
      <c r="B119" s="437"/>
      <c r="C119" s="437"/>
      <c r="D119" s="437"/>
      <c r="E119" s="437"/>
      <c r="F119" s="438"/>
      <c r="G119" s="83"/>
      <c r="H119" s="83"/>
    </row>
    <row r="120" spans="1:15" ht="31.5" customHeight="1" thickBot="1">
      <c r="A120" s="356" t="s">
        <v>1</v>
      </c>
      <c r="B120" s="174" t="s">
        <v>204</v>
      </c>
      <c r="C120" s="174" t="s">
        <v>3</v>
      </c>
      <c r="D120" s="174" t="s">
        <v>4</v>
      </c>
      <c r="E120" s="174" t="s">
        <v>250</v>
      </c>
      <c r="F120" s="357" t="s">
        <v>251</v>
      </c>
      <c r="G120" s="83"/>
      <c r="H120" s="83"/>
      <c r="I120" s="140"/>
      <c r="J120" s="83"/>
      <c r="K120" s="140"/>
      <c r="L120" s="83"/>
      <c r="M120" s="83"/>
      <c r="N120" s="83"/>
      <c r="O120" s="83"/>
    </row>
    <row r="121" spans="1:15" ht="27" customHeight="1" thickBot="1">
      <c r="A121" s="175" t="s">
        <v>252</v>
      </c>
      <c r="B121" s="176">
        <v>44498</v>
      </c>
      <c r="C121" s="177">
        <f>B121+2</f>
        <v>44500</v>
      </c>
      <c r="D121" s="178">
        <f>C121+1</f>
        <v>44501</v>
      </c>
      <c r="E121" s="179">
        <f>D121+8</f>
        <v>44509</v>
      </c>
      <c r="F121" s="180">
        <f>E121+1</f>
        <v>44510</v>
      </c>
      <c r="G121" s="83"/>
      <c r="H121" s="83"/>
      <c r="I121" s="83"/>
      <c r="J121" s="140"/>
      <c r="K121" s="83"/>
      <c r="L121" s="83"/>
      <c r="M121" s="83"/>
      <c r="N121" s="83"/>
      <c r="O121" s="83"/>
    </row>
    <row r="122" spans="1:15" ht="27" customHeight="1" thickBot="1">
      <c r="A122" s="181" t="s">
        <v>253</v>
      </c>
      <c r="B122" s="173">
        <f>B121+7</f>
        <v>44505</v>
      </c>
      <c r="C122" s="171">
        <f t="shared" ref="C122:C125" si="18">B122+2</f>
        <v>44507</v>
      </c>
      <c r="D122" s="172">
        <f t="shared" ref="D122:D125" si="19">C122+1</f>
        <v>44508</v>
      </c>
      <c r="E122" s="179">
        <f t="shared" ref="E122:E125" si="20">D122+8</f>
        <v>44516</v>
      </c>
      <c r="F122" s="180">
        <f t="shared" ref="F122:F125" si="21">E122+1</f>
        <v>44517</v>
      </c>
      <c r="G122" s="83"/>
      <c r="H122" s="83"/>
      <c r="I122" s="83"/>
      <c r="J122" s="140"/>
      <c r="K122" s="83"/>
      <c r="L122" s="83"/>
      <c r="M122" s="83"/>
      <c r="N122" s="83"/>
      <c r="O122" s="83"/>
    </row>
    <row r="123" spans="1:15" ht="27" customHeight="1" thickBot="1">
      <c r="A123" s="181" t="s">
        <v>254</v>
      </c>
      <c r="B123" s="173">
        <f>B122+7</f>
        <v>44512</v>
      </c>
      <c r="C123" s="171">
        <f t="shared" si="18"/>
        <v>44514</v>
      </c>
      <c r="D123" s="172">
        <f t="shared" si="19"/>
        <v>44515</v>
      </c>
      <c r="E123" s="179">
        <f t="shared" si="20"/>
        <v>44523</v>
      </c>
      <c r="F123" s="180">
        <f t="shared" si="21"/>
        <v>44524</v>
      </c>
      <c r="G123" s="83"/>
      <c r="H123" s="83"/>
      <c r="I123" s="83"/>
      <c r="J123" s="140"/>
      <c r="K123" s="83"/>
      <c r="L123" s="83"/>
      <c r="M123" s="83"/>
      <c r="N123" s="83"/>
      <c r="O123" s="83"/>
    </row>
    <row r="124" spans="1:15" ht="27" customHeight="1" thickBot="1">
      <c r="A124" s="181" t="s">
        <v>255</v>
      </c>
      <c r="B124" s="173">
        <f>B123+7</f>
        <v>44519</v>
      </c>
      <c r="C124" s="171">
        <f t="shared" si="18"/>
        <v>44521</v>
      </c>
      <c r="D124" s="172">
        <f t="shared" si="19"/>
        <v>44522</v>
      </c>
      <c r="E124" s="179">
        <f t="shared" si="20"/>
        <v>44530</v>
      </c>
      <c r="F124" s="180">
        <f t="shared" si="21"/>
        <v>44531</v>
      </c>
      <c r="G124" s="83"/>
      <c r="H124" s="83"/>
      <c r="I124" s="83"/>
      <c r="J124" s="83"/>
      <c r="K124" s="83"/>
      <c r="L124" s="83"/>
      <c r="M124" s="83"/>
      <c r="N124" s="83"/>
      <c r="O124" s="83"/>
    </row>
    <row r="125" spans="1:15" ht="27" customHeight="1" thickBot="1">
      <c r="A125" s="182" t="s">
        <v>256</v>
      </c>
      <c r="B125" s="183">
        <f>B124+7</f>
        <v>44526</v>
      </c>
      <c r="C125" s="184">
        <f t="shared" si="18"/>
        <v>44528</v>
      </c>
      <c r="D125" s="185">
        <f t="shared" si="19"/>
        <v>44529</v>
      </c>
      <c r="E125" s="358">
        <f t="shared" si="20"/>
        <v>44537</v>
      </c>
      <c r="F125" s="359">
        <f t="shared" si="21"/>
        <v>44538</v>
      </c>
      <c r="G125" s="83"/>
      <c r="H125" s="83"/>
    </row>
    <row r="126" spans="1:15">
      <c r="A126" s="83"/>
      <c r="B126" s="83"/>
      <c r="C126" s="83"/>
      <c r="D126" s="83"/>
      <c r="E126" s="83"/>
      <c r="F126" s="83"/>
      <c r="G126" s="83"/>
      <c r="H126" s="83"/>
    </row>
    <row r="127" spans="1:15" s="83" customFormat="1">
      <c r="A127" s="140"/>
      <c r="B127" s="141"/>
      <c r="C127" s="141"/>
      <c r="D127" s="141"/>
      <c r="E127" s="141"/>
      <c r="F127" s="141"/>
      <c r="H127" s="140"/>
      <c r="I127" s="15"/>
      <c r="J127" s="15"/>
      <c r="K127" s="15"/>
      <c r="L127" s="15"/>
      <c r="M127" s="15"/>
      <c r="N127" s="15"/>
      <c r="O127" s="15"/>
    </row>
    <row r="129" spans="1:8">
      <c r="A129" s="423" t="s">
        <v>257</v>
      </c>
      <c r="B129" s="424"/>
      <c r="C129" s="424"/>
      <c r="D129" s="424"/>
      <c r="E129" s="424"/>
    </row>
    <row r="130" spans="1:8" ht="30">
      <c r="A130" s="228" t="s">
        <v>53</v>
      </c>
      <c r="B130" s="229" t="s">
        <v>258</v>
      </c>
      <c r="C130" s="229" t="s">
        <v>3</v>
      </c>
      <c r="D130" s="229" t="s">
        <v>4</v>
      </c>
      <c r="E130" s="229" t="s">
        <v>259</v>
      </c>
    </row>
    <row r="131" spans="1:8">
      <c r="A131" s="269" t="s">
        <v>260</v>
      </c>
      <c r="B131" s="370" t="s">
        <v>261</v>
      </c>
      <c r="C131" s="239"/>
      <c r="D131" s="240">
        <v>44498</v>
      </c>
      <c r="E131" s="240">
        <v>44503</v>
      </c>
    </row>
    <row r="132" spans="1:8">
      <c r="A132" s="269" t="s">
        <v>262</v>
      </c>
      <c r="B132" s="371" t="s">
        <v>263</v>
      </c>
      <c r="C132" s="371"/>
      <c r="D132" s="372">
        <v>44503</v>
      </c>
      <c r="E132" s="373">
        <v>44508</v>
      </c>
    </row>
    <row r="133" spans="1:8">
      <c r="A133" s="374" t="s">
        <v>264</v>
      </c>
      <c r="B133" s="375" t="s">
        <v>265</v>
      </c>
      <c r="C133" s="375"/>
      <c r="D133" s="240">
        <v>44510</v>
      </c>
      <c r="E133" s="240">
        <v>44515</v>
      </c>
      <c r="F133" s="156"/>
      <c r="G133" s="156"/>
      <c r="H133" s="156"/>
    </row>
    <row r="134" spans="1:8">
      <c r="A134" s="83"/>
      <c r="B134" s="83"/>
      <c r="C134" s="83"/>
      <c r="D134" s="83"/>
      <c r="E134" s="83"/>
      <c r="F134" s="83"/>
      <c r="G134" s="83"/>
      <c r="H134" s="83"/>
    </row>
    <row r="135" spans="1:8">
      <c r="A135" s="83"/>
      <c r="B135" s="83"/>
      <c r="C135" s="83"/>
      <c r="D135" s="83"/>
      <c r="E135" s="83"/>
      <c r="F135" s="83"/>
      <c r="G135" s="83"/>
      <c r="H135" s="83"/>
    </row>
    <row r="136" spans="1:8" ht="18.75">
      <c r="A136" s="157" t="s">
        <v>96</v>
      </c>
      <c r="B136" s="158"/>
      <c r="C136" s="158"/>
      <c r="D136" s="158"/>
      <c r="E136" s="158"/>
    </row>
  </sheetData>
  <mergeCells count="13">
    <mergeCell ref="A129:E129"/>
    <mergeCell ref="A57:H57"/>
    <mergeCell ref="A1:J2"/>
    <mergeCell ref="A16:H17"/>
    <mergeCell ref="A31:F31"/>
    <mergeCell ref="A40:F40"/>
    <mergeCell ref="A48:H48"/>
    <mergeCell ref="A110:G110"/>
    <mergeCell ref="A119:F119"/>
    <mergeCell ref="A93:H93"/>
    <mergeCell ref="A67:G67"/>
    <mergeCell ref="A75:G75"/>
    <mergeCell ref="A102:F102"/>
  </mergeCells>
  <phoneticPr fontId="46" type="noConversion"/>
  <pageMargins left="0.7" right="0.7" top="0.75" bottom="0.75" header="0.3" footer="0.3"/>
  <pageSetup scale="40" orientation="landscape" r:id="rId1"/>
  <rowBreaks count="3" manualBreakCount="3">
    <brk id="46" max="16383" man="1"/>
    <brk id="74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F4A64-368B-4462-8980-D7258919A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FC136-7E6F-4207-8DC0-D3D48F6E1008}">
  <ds:schemaRefs>
    <ds:schemaRef ds:uri="c24537aa-7a59-40f9-8184-ac5376a9b6b6"/>
    <ds:schemaRef ds:uri="http://purl.org/dc/dcmitype/"/>
    <ds:schemaRef ds:uri="http://schemas.microsoft.com/office/2006/documentManagement/types"/>
    <ds:schemaRef ds:uri="http://purl.org/dc/elements/1.1/"/>
    <ds:schemaRef ds:uri="633ee1cc-3fe0-4a49-a704-20ce586fd04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FUZ-NGB</vt:lpstr>
      <vt:lpstr>ZIM NOV</vt:lpstr>
      <vt:lpstr>GSL NOV</vt:lpstr>
      <vt:lpstr>'ZIM NOV'!Print_Area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2015-06-05T18:17:20Z</dcterms:created>
  <dcterms:modified xsi:type="dcterms:W3CDTF">2021-11-01T07:52:03Z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