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920" windowHeight="15840"/>
  </bookViews>
  <sheets>
    <sheet name="FUZ-NGB" sheetId="5" r:id="rId1"/>
    <sheet name="ZIM LINE APR" sheetId="3" r:id="rId2"/>
    <sheet name="GSL LINE APR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3" l="1"/>
  <c r="C66" i="3"/>
  <c r="D65" i="3"/>
  <c r="E65" i="3" s="1"/>
  <c r="C65" i="3"/>
  <c r="D34" i="3"/>
  <c r="D35" i="3" s="1"/>
  <c r="E35" i="3" s="1"/>
  <c r="E33" i="3"/>
  <c r="C33" i="3"/>
  <c r="B33" i="3" s="1"/>
  <c r="B34" i="3" s="1"/>
  <c r="E26" i="3"/>
  <c r="F26" i="3" s="1"/>
  <c r="G26" i="3" s="1"/>
  <c r="H26" i="3" s="1"/>
  <c r="C26" i="3"/>
  <c r="B26" i="3" s="1"/>
  <c r="E25" i="3"/>
  <c r="F25" i="3" s="1"/>
  <c r="G25" i="3" s="1"/>
  <c r="H25" i="3" s="1"/>
  <c r="C25" i="3"/>
  <c r="B25" i="3" s="1"/>
  <c r="G21" i="3"/>
  <c r="E21" i="3"/>
  <c r="F21" i="3" s="1"/>
  <c r="C21" i="3"/>
  <c r="B21" i="3"/>
  <c r="E87" i="4"/>
  <c r="F87" i="4" s="1"/>
  <c r="G87" i="4" s="1"/>
  <c r="E88" i="4"/>
  <c r="F88" i="4" s="1"/>
  <c r="G88" i="4" s="1"/>
  <c r="E89" i="4"/>
  <c r="F89" i="4" s="1"/>
  <c r="G89" i="4" s="1"/>
  <c r="E86" i="4"/>
  <c r="F86" i="4" s="1"/>
  <c r="G86" i="4" s="1"/>
  <c r="C17" i="3"/>
  <c r="E17" i="3"/>
  <c r="F17" i="3" s="1"/>
  <c r="G17" i="3"/>
  <c r="C18" i="3"/>
  <c r="D18" i="3" s="1"/>
  <c r="E18" i="3" s="1"/>
  <c r="F18" i="3" s="1"/>
  <c r="F72" i="4"/>
  <c r="G72" i="4" s="1"/>
  <c r="H72" i="4" s="1"/>
  <c r="F73" i="4"/>
  <c r="G73" i="4" s="1"/>
  <c r="H73" i="4" s="1"/>
  <c r="F74" i="4"/>
  <c r="G74" i="4" s="1"/>
  <c r="H74" i="4" s="1"/>
  <c r="F75" i="4"/>
  <c r="G75" i="4" s="1"/>
  <c r="H75" i="4" s="1"/>
  <c r="F71" i="4"/>
  <c r="G71" i="4" s="1"/>
  <c r="H71" i="4" s="1"/>
  <c r="E72" i="4"/>
  <c r="E73" i="4"/>
  <c r="E74" i="4"/>
  <c r="E75" i="4"/>
  <c r="E71" i="4"/>
  <c r="F116" i="4"/>
  <c r="G116" i="4" s="1"/>
  <c r="G109" i="4"/>
  <c r="E120" i="4"/>
  <c r="F120" i="4" s="1"/>
  <c r="G120" i="4" s="1"/>
  <c r="E119" i="4"/>
  <c r="F119" i="4" s="1"/>
  <c r="G119" i="4" s="1"/>
  <c r="E110" i="4"/>
  <c r="F110" i="4" s="1"/>
  <c r="G110" i="4" s="1"/>
  <c r="E118" i="4"/>
  <c r="F118" i="4" s="1"/>
  <c r="G118" i="4" s="1"/>
  <c r="E117" i="4"/>
  <c r="F117" i="4" s="1"/>
  <c r="G117" i="4" s="1"/>
  <c r="E109" i="4"/>
  <c r="B66" i="3"/>
  <c r="B103" i="4"/>
  <c r="B104" i="4" s="1"/>
  <c r="C102" i="4"/>
  <c r="D102" i="4" s="1"/>
  <c r="E102" i="4" s="1"/>
  <c r="F102" i="4" s="1"/>
  <c r="B95" i="4"/>
  <c r="C95" i="4" s="1"/>
  <c r="D93" i="4"/>
  <c r="C93" i="4"/>
  <c r="B80" i="4"/>
  <c r="C80" i="4" s="1"/>
  <c r="D80" i="4" s="1"/>
  <c r="F80" i="4" s="1"/>
  <c r="G80" i="4" s="1"/>
  <c r="H80" i="4" s="1"/>
  <c r="C79" i="4"/>
  <c r="D79" i="4" s="1"/>
  <c r="B66" i="4"/>
  <c r="C66" i="4" s="1"/>
  <c r="D66" i="4" s="1"/>
  <c r="F66" i="4" s="1"/>
  <c r="G66" i="4" s="1"/>
  <c r="H66" i="4" s="1"/>
  <c r="B64" i="4"/>
  <c r="B65" i="4" s="1"/>
  <c r="C65" i="4" s="1"/>
  <c r="D65" i="4" s="1"/>
  <c r="E65" i="4" s="1"/>
  <c r="C63" i="4"/>
  <c r="D63" i="4" s="1"/>
  <c r="B56" i="4"/>
  <c r="B57" i="4" s="1"/>
  <c r="B58" i="4" s="1"/>
  <c r="C58" i="4" s="1"/>
  <c r="D58" i="4" s="1"/>
  <c r="E58" i="4" s="1"/>
  <c r="C55" i="4"/>
  <c r="D55" i="4" s="1"/>
  <c r="E55" i="4" s="1"/>
  <c r="B48" i="4"/>
  <c r="B49" i="4" s="1"/>
  <c r="C47" i="4"/>
  <c r="D47" i="4" s="1"/>
  <c r="E47" i="4" s="1"/>
  <c r="B38" i="4"/>
  <c r="C38" i="4" s="1"/>
  <c r="D38" i="4" s="1"/>
  <c r="C37" i="4"/>
  <c r="D37" i="4" s="1"/>
  <c r="B27" i="4"/>
  <c r="B28" i="4" s="1"/>
  <c r="C28" i="4" s="1"/>
  <c r="B25" i="4"/>
  <c r="C25" i="4" s="1"/>
  <c r="D25" i="4" s="1"/>
  <c r="B24" i="4"/>
  <c r="C24" i="4" s="1"/>
  <c r="C23" i="4"/>
  <c r="D23" i="4" s="1"/>
  <c r="D24" i="4" s="1"/>
  <c r="B12" i="4"/>
  <c r="B14" i="4" s="1"/>
  <c r="B11" i="4"/>
  <c r="B13" i="4" s="1"/>
  <c r="B15" i="4" s="1"/>
  <c r="C10" i="4"/>
  <c r="D10" i="4" s="1"/>
  <c r="D11" i="4" s="1"/>
  <c r="E11" i="4" s="1"/>
  <c r="F11" i="4" s="1"/>
  <c r="G11" i="4" s="1"/>
  <c r="B61" i="3"/>
  <c r="C61" i="3" s="1"/>
  <c r="D61" i="3" s="1"/>
  <c r="H61" i="3" s="1"/>
  <c r="C60" i="3"/>
  <c r="D60" i="3" s="1"/>
  <c r="H60" i="3" s="1"/>
  <c r="B55" i="3"/>
  <c r="C54" i="3"/>
  <c r="D54" i="3" s="1"/>
  <c r="B47" i="3"/>
  <c r="B48" i="3" s="1"/>
  <c r="D46" i="3"/>
  <c r="J46" i="3" s="1"/>
  <c r="C46" i="3"/>
  <c r="G66" i="3" l="1"/>
  <c r="F66" i="3"/>
  <c r="E66" i="3"/>
  <c r="H66" i="3"/>
  <c r="F65" i="3"/>
  <c r="G65" i="3"/>
  <c r="H65" i="3"/>
  <c r="D36" i="3"/>
  <c r="E36" i="3" s="1"/>
  <c r="B35" i="3"/>
  <c r="C34" i="3"/>
  <c r="E34" i="3"/>
  <c r="I93" i="4"/>
  <c r="H93" i="4"/>
  <c r="G93" i="4"/>
  <c r="G18" i="3"/>
  <c r="B96" i="4"/>
  <c r="D96" i="4" s="1"/>
  <c r="D95" i="4"/>
  <c r="C56" i="4"/>
  <c r="D56" i="4" s="1"/>
  <c r="E56" i="4" s="1"/>
  <c r="B81" i="4"/>
  <c r="C81" i="4" s="1"/>
  <c r="D81" i="4" s="1"/>
  <c r="E81" i="4" s="1"/>
  <c r="E82" i="4" s="1"/>
  <c r="C64" i="4"/>
  <c r="D64" i="4" s="1"/>
  <c r="B39" i="4"/>
  <c r="C39" i="4" s="1"/>
  <c r="D39" i="4" s="1"/>
  <c r="F39" i="4" s="1"/>
  <c r="C11" i="4"/>
  <c r="B82" i="4"/>
  <c r="C82" i="4" s="1"/>
  <c r="D82" i="4" s="1"/>
  <c r="F82" i="4" s="1"/>
  <c r="G82" i="4" s="1"/>
  <c r="H82" i="4" s="1"/>
  <c r="I61" i="3"/>
  <c r="I60" i="3"/>
  <c r="I46" i="3"/>
  <c r="H46" i="3"/>
  <c r="C55" i="3"/>
  <c r="D55" i="3" s="1"/>
  <c r="F55" i="3" s="1"/>
  <c r="B16" i="4"/>
  <c r="C14" i="4"/>
  <c r="D14" i="4" s="1"/>
  <c r="D15" i="4" s="1"/>
  <c r="E15" i="4" s="1"/>
  <c r="F15" i="4" s="1"/>
  <c r="G15" i="4" s="1"/>
  <c r="F38" i="4"/>
  <c r="E38" i="4"/>
  <c r="C49" i="4"/>
  <c r="D49" i="4" s="1"/>
  <c r="E49" i="4" s="1"/>
  <c r="B50" i="4"/>
  <c r="C50" i="4" s="1"/>
  <c r="D50" i="4" s="1"/>
  <c r="E50" i="4" s="1"/>
  <c r="F65" i="4"/>
  <c r="G65" i="4" s="1"/>
  <c r="H65" i="4" s="1"/>
  <c r="E66" i="4"/>
  <c r="F63" i="4"/>
  <c r="G63" i="4" s="1"/>
  <c r="H63" i="4" s="1"/>
  <c r="H64" i="4" s="1"/>
  <c r="E63" i="4"/>
  <c r="E64" i="4" s="1"/>
  <c r="F64" i="4" s="1"/>
  <c r="G64" i="4" s="1"/>
  <c r="B105" i="4"/>
  <c r="C105" i="4" s="1"/>
  <c r="D105" i="4" s="1"/>
  <c r="E105" i="4" s="1"/>
  <c r="F105" i="4" s="1"/>
  <c r="C104" i="4"/>
  <c r="D104" i="4" s="1"/>
  <c r="E104" i="4" s="1"/>
  <c r="F104" i="4" s="1"/>
  <c r="D26" i="4"/>
  <c r="E24" i="4"/>
  <c r="F24" i="4" s="1"/>
  <c r="G24" i="4" s="1"/>
  <c r="H24" i="4" s="1"/>
  <c r="F79" i="4"/>
  <c r="G79" i="4" s="1"/>
  <c r="H79" i="4" s="1"/>
  <c r="E79" i="4"/>
  <c r="E80" i="4" s="1"/>
  <c r="E37" i="4"/>
  <c r="F37" i="4"/>
  <c r="B17" i="4"/>
  <c r="C15" i="4"/>
  <c r="C13" i="4"/>
  <c r="C48" i="4"/>
  <c r="D48" i="4" s="1"/>
  <c r="E48" i="4" s="1"/>
  <c r="B26" i="4"/>
  <c r="C26" i="4" s="1"/>
  <c r="C27" i="4"/>
  <c r="D27" i="4" s="1"/>
  <c r="C57" i="4"/>
  <c r="D57" i="4" s="1"/>
  <c r="E57" i="4" s="1"/>
  <c r="C12" i="4"/>
  <c r="D12" i="4" s="1"/>
  <c r="D13" i="4" s="1"/>
  <c r="E13" i="4" s="1"/>
  <c r="F13" i="4" s="1"/>
  <c r="G13" i="4" s="1"/>
  <c r="B29" i="4"/>
  <c r="C103" i="4"/>
  <c r="D103" i="4" s="1"/>
  <c r="E103" i="4" s="1"/>
  <c r="F103" i="4" s="1"/>
  <c r="G61" i="3"/>
  <c r="F61" i="3"/>
  <c r="E61" i="3"/>
  <c r="G60" i="3"/>
  <c r="F60" i="3"/>
  <c r="E60" i="3"/>
  <c r="D48" i="3"/>
  <c r="C48" i="3"/>
  <c r="B49" i="3"/>
  <c r="F54" i="3"/>
  <c r="E54" i="3"/>
  <c r="C47" i="3"/>
  <c r="D47" i="3"/>
  <c r="F46" i="3"/>
  <c r="G46" i="3"/>
  <c r="E46" i="3"/>
  <c r="C35" i="3" l="1"/>
  <c r="B36" i="3"/>
  <c r="C36" i="3" s="1"/>
  <c r="I95" i="4"/>
  <c r="H95" i="4"/>
  <c r="G95" i="4"/>
  <c r="I96" i="4"/>
  <c r="H96" i="4"/>
  <c r="G96" i="4"/>
  <c r="B40" i="4"/>
  <c r="B41" i="4" s="1"/>
  <c r="C41" i="4" s="1"/>
  <c r="D41" i="4" s="1"/>
  <c r="C96" i="4"/>
  <c r="B97" i="4"/>
  <c r="E39" i="4"/>
  <c r="F81" i="4"/>
  <c r="G81" i="4" s="1"/>
  <c r="H81" i="4" s="1"/>
  <c r="I48" i="3"/>
  <c r="H48" i="3"/>
  <c r="H47" i="3"/>
  <c r="I47" i="3"/>
  <c r="E55" i="3"/>
  <c r="C17" i="4"/>
  <c r="D28" i="4"/>
  <c r="E26" i="4"/>
  <c r="F26" i="4" s="1"/>
  <c r="G26" i="4" s="1"/>
  <c r="H26" i="4" s="1"/>
  <c r="C29" i="4"/>
  <c r="D29" i="4" s="1"/>
  <c r="B30" i="4"/>
  <c r="C30" i="4" s="1"/>
  <c r="B31" i="4"/>
  <c r="C16" i="4"/>
  <c r="D16" i="4" s="1"/>
  <c r="D17" i="4" s="1"/>
  <c r="E17" i="4" s="1"/>
  <c r="F17" i="4" s="1"/>
  <c r="G17" i="4" s="1"/>
  <c r="F47" i="3"/>
  <c r="J47" i="3"/>
  <c r="G47" i="3"/>
  <c r="E47" i="3"/>
  <c r="D49" i="3"/>
  <c r="C49" i="3"/>
  <c r="E48" i="3"/>
  <c r="G48" i="3"/>
  <c r="F48" i="3"/>
  <c r="J48" i="3"/>
  <c r="C40" i="4" l="1"/>
  <c r="D40" i="4" s="1"/>
  <c r="F40" i="4" s="1"/>
  <c r="D97" i="4"/>
  <c r="C97" i="4"/>
  <c r="B98" i="4"/>
  <c r="H49" i="3"/>
  <c r="I49" i="3"/>
  <c r="F41" i="4"/>
  <c r="E41" i="4"/>
  <c r="B32" i="4"/>
  <c r="C32" i="4" s="1"/>
  <c r="C31" i="4"/>
  <c r="D31" i="4" s="1"/>
  <c r="E28" i="4"/>
  <c r="F28" i="4" s="1"/>
  <c r="G28" i="4" s="1"/>
  <c r="H28" i="4" s="1"/>
  <c r="D30" i="4"/>
  <c r="G49" i="3"/>
  <c r="F49" i="3"/>
  <c r="E49" i="3"/>
  <c r="J49" i="3"/>
  <c r="I97" i="4" l="1"/>
  <c r="H97" i="4"/>
  <c r="G97" i="4"/>
  <c r="E40" i="4"/>
  <c r="D98" i="4"/>
  <c r="C98" i="4"/>
  <c r="E30" i="4"/>
  <c r="F30" i="4" s="1"/>
  <c r="G30" i="4" s="1"/>
  <c r="H30" i="4" s="1"/>
  <c r="D32" i="4"/>
  <c r="E32" i="4" s="1"/>
  <c r="F32" i="4" s="1"/>
  <c r="G32" i="4" s="1"/>
  <c r="H32" i="4" s="1"/>
  <c r="I98" i="4" l="1"/>
  <c r="H98" i="4"/>
  <c r="G98" i="4"/>
  <c r="B11" i="3"/>
  <c r="B12" i="3" s="1"/>
  <c r="C10" i="3"/>
  <c r="D10" i="3" s="1"/>
  <c r="E10" i="3" s="1"/>
  <c r="F10" i="3" s="1"/>
  <c r="G10" i="3" s="1"/>
  <c r="H10" i="3" s="1"/>
  <c r="I10" i="3" s="1"/>
  <c r="C12" i="3" l="1"/>
  <c r="D12" i="3" s="1"/>
  <c r="E12" i="3" s="1"/>
  <c r="F12" i="3" s="1"/>
  <c r="G12" i="3" s="1"/>
  <c r="H12" i="3" s="1"/>
  <c r="I12" i="3" s="1"/>
  <c r="B13" i="3"/>
  <c r="C13" i="3" s="1"/>
  <c r="D13" i="3" s="1"/>
  <c r="E13" i="3" s="1"/>
  <c r="F13" i="3" s="1"/>
  <c r="G13" i="3" s="1"/>
  <c r="H13" i="3" s="1"/>
  <c r="I13" i="3" s="1"/>
  <c r="C11" i="3"/>
  <c r="D11" i="3" s="1"/>
  <c r="E11" i="3" s="1"/>
  <c r="F11" i="3" s="1"/>
  <c r="G11" i="3" s="1"/>
  <c r="H11" i="3" s="1"/>
  <c r="I11" i="3" s="1"/>
</calcChain>
</file>

<file path=xl/sharedStrings.xml><?xml version="1.0" encoding="utf-8"?>
<sst xmlns="http://schemas.openxmlformats.org/spreadsheetml/2006/main" count="442" uniqueCount="274">
  <si>
    <t>ZIM LINE 四月船期表</t>
  </si>
  <si>
    <t>注：因近期船期波动较大，截单时间以我司客服通知为准。如有任何疑问请垂询市场部 0574-27676559。</t>
  </si>
  <si>
    <r>
      <t>Zim Container Service Pacific (ZCP )外运船代，三期码头，七截二开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</si>
  <si>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Feeder VSL/VOY</t>
    <phoneticPr fontId="0" type="noConversion"/>
  </si>
  <si>
    <t>NINGBO SI CUT OFF AMS/ACI PORT14:00 &amp; NO AMS/ACI PORT WHOLE DAY</t>
  </si>
  <si>
    <t>NINGBO  CY CLOSING</t>
  </si>
  <si>
    <t>ETD NINGBO</t>
  </si>
  <si>
    <t xml:space="preserve">KINGSTON </t>
  </si>
  <si>
    <t>SAVANNAH</t>
    <phoneticPr fontId="0" type="noConversion"/>
  </si>
  <si>
    <t xml:space="preserve"> CHARLESTON</t>
  </si>
  <si>
    <t>WILMINGTON</t>
  </si>
  <si>
    <t>JACKSONVILLE</t>
  </si>
  <si>
    <t>SEASPAN MELBOURNE V.43E(EE3,43E)</t>
  </si>
  <si>
    <t>ZIM TAMPA V.3E(ZT1,3E)</t>
  </si>
  <si>
    <t>ZIM CHARLESTON V.3E (MB9,3E)</t>
  </si>
  <si>
    <t xml:space="preserve">ZIM WILMINGTON V.6E (UQM,6E) </t>
  </si>
  <si>
    <t>ZIM HONG KONG V.16E (SL6,16E)</t>
  </si>
  <si>
    <r>
      <t>ZIM Big Apple (ZBA)</t>
    </r>
    <r>
      <rPr>
        <b/>
        <sz val="12"/>
        <color indexed="9"/>
        <rFont val="宋体"/>
        <family val="3"/>
        <charset val="134"/>
      </rPr>
      <t>外运船代，四期码头，</t>
    </r>
    <r>
      <rPr>
        <b/>
        <sz val="12"/>
        <color rgb="FFC00000"/>
        <rFont val="Tahoma"/>
        <family val="2"/>
      </rPr>
      <t>(近期船期波动大，截单时间如有变请以我司客服发的通知为准)</t>
    </r>
  </si>
  <si>
    <t>NINGBO SI CUT OFF AMS/ACI PORT18:00</t>
  </si>
  <si>
    <t>NEW YORK</t>
  </si>
  <si>
    <t>NORFOLK</t>
  </si>
  <si>
    <t>BALTIMORE</t>
  </si>
  <si>
    <t>GERDA MAERSK V.212E(GD3,13E)</t>
  </si>
  <si>
    <t>GUNVOR MAERSK V.213E(GNU,15E)</t>
  </si>
  <si>
    <t>BLANK</t>
  </si>
  <si>
    <r>
      <t xml:space="preserve">GUDRUN MAERSK </t>
    </r>
    <r>
      <rPr>
        <sz val="12"/>
        <color rgb="FFC00000"/>
        <rFont val="Tahoma"/>
        <family val="2"/>
      </rPr>
      <t>V.215E</t>
    </r>
    <r>
      <rPr>
        <sz val="12"/>
        <color rgb="FF002060"/>
        <rFont val="Tahoma"/>
        <family val="2"/>
      </rPr>
      <t>(GZM,12E)</t>
    </r>
  </si>
  <si>
    <t>GJERTRUD MAERSK V.216E(TR6 14E)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</si>
  <si>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</t>
    </r>
    <r>
      <rPr>
        <b/>
        <sz val="12"/>
        <color rgb="FFC00000"/>
        <rFont val="Microsoft YaHei UI"/>
        <family val="2"/>
      </rPr>
      <t>一截三开</t>
    </r>
    <r>
      <rPr>
        <b/>
        <sz val="12"/>
        <color rgb="FFFFFFFF"/>
        <rFont val="Microsoft YaHei UI"/>
        <family val="2"/>
      </rPr>
      <t>，四期码头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0000"/>
        <rFont val="Tahoma"/>
        <family val="2"/>
      </rPr>
      <t>(</t>
    </r>
    <r>
      <rPr>
        <b/>
        <sz val="12"/>
        <color rgb="FFFF0000"/>
        <rFont val="Microsoft YaHei UI"/>
        <family val="2"/>
      </rPr>
      <t>近期船期波动大，截单时间如有变请以我司客服发的通知为准</t>
    </r>
    <r>
      <rPr>
        <b/>
        <sz val="12"/>
        <color rgb="FFFF0000"/>
        <rFont val="Tahoma"/>
        <family val="2"/>
      </rPr>
      <t>)</t>
    </r>
  </si>
  <si>
    <t>Feeder VSL/VOY</t>
  </si>
  <si>
    <t xml:space="preserve">NINGBO SI CUT OFF 17:00 </t>
  </si>
  <si>
    <t>NINGBO CY CLOSING 20:00</t>
  </si>
  <si>
    <t>MOBILE</t>
  </si>
  <si>
    <t>HOUSTON</t>
  </si>
  <si>
    <t xml:space="preserve">New Orleans </t>
  </si>
  <si>
    <t>MIAMI</t>
  </si>
  <si>
    <r>
      <t>MAERSK KOLKATA V.</t>
    </r>
    <r>
      <rPr>
        <sz val="12"/>
        <color rgb="FFC00000"/>
        <rFont val="Tahoma"/>
        <family val="2"/>
      </rPr>
      <t>214E</t>
    </r>
    <r>
      <rPr>
        <sz val="12"/>
        <color rgb="FF002060"/>
        <rFont val="Tahoma"/>
        <family val="2"/>
      </rPr>
      <t>(KQV,26E)</t>
    </r>
  </si>
  <si>
    <r>
      <t>MAERSK ERIE V.</t>
    </r>
    <r>
      <rPr>
        <sz val="12"/>
        <color rgb="FFC00000"/>
        <rFont val="Tahoma"/>
        <family val="2"/>
      </rPr>
      <t>215</t>
    </r>
    <r>
      <rPr>
        <sz val="12"/>
        <color rgb="FF002060"/>
        <rFont val="Tahoma"/>
        <family val="2"/>
      </rPr>
      <t>E(JNU,53E)</t>
    </r>
  </si>
  <si>
    <t>MAERSK ONTARIO V.217E(BVH 73E)</t>
  </si>
  <si>
    <r>
      <t>ZIM North Pacific (Z</t>
    </r>
    <r>
      <rPr>
        <b/>
        <sz val="12"/>
        <color rgb="FFFF0000"/>
        <rFont val="Tahoma"/>
        <family val="2"/>
      </rPr>
      <t>N</t>
    </r>
    <r>
      <rPr>
        <b/>
        <sz val="12"/>
        <color indexed="9"/>
        <rFont val="Tahoma"/>
        <family val="2"/>
      </rPr>
      <t>P) 外运船代，三期码头，四截六开(</t>
    </r>
    <r>
      <rPr>
        <b/>
        <sz val="12"/>
        <color rgb="FFC00000"/>
        <rFont val="Tahoma"/>
        <family val="2"/>
      </rPr>
      <t>近期船期波动大，截单时间如有变请以我司客服发的通知为准</t>
    </r>
    <r>
      <rPr>
        <b/>
        <sz val="12"/>
        <color indexed="9"/>
        <rFont val="Tahoma"/>
        <family val="2"/>
      </rPr>
      <t>)</t>
    </r>
  </si>
  <si>
    <t xml:space="preserve">Vancouver </t>
  </si>
  <si>
    <t xml:space="preserve">ZIM ASIA V.1E (DJ5,1E) </t>
  </si>
  <si>
    <t>NAVIOS CHRYSALIS V.25E(VBR,25E)</t>
  </si>
  <si>
    <t>NAVIOS VERDE V.20E (OV4,20E)</t>
  </si>
  <si>
    <t>NAVIOS FELICITAS V.7E(NF2,7E)</t>
  </si>
  <si>
    <t>Zim Express 3 (ZX3) 兴港船代，三期码头，天截二开</t>
  </si>
  <si>
    <t xml:space="preserve">NINGBO SI CUT OFF 14:00 </t>
  </si>
  <si>
    <t>NINGBO CY CLOSING</t>
  </si>
  <si>
    <t>LOS ANGELES</t>
  </si>
  <si>
    <t>等后续通知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</si>
  <si>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</si>
  <si>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>ITAGUAI</t>
  </si>
  <si>
    <t>SANTOS</t>
  </si>
  <si>
    <t>ITAPOA</t>
  </si>
  <si>
    <t>BUENOS AIRES</t>
  </si>
  <si>
    <t>MONTEVIDEO</t>
  </si>
  <si>
    <t>PARANAGUA</t>
  </si>
  <si>
    <t>MAERSK LA PAZ V.213W(ML4,13W)</t>
  </si>
  <si>
    <t>MAERSK LEBU V.214W(LB3,12W)</t>
  </si>
  <si>
    <t>'MAERSK LONDRINA V.215W (LN3,13W)</t>
  </si>
  <si>
    <t>TBN</t>
  </si>
  <si>
    <t>Sirius (ZAS) 外运船代，北三集司，四截六开</t>
  </si>
  <si>
    <t>Feeder VSL/VOY</t>
    <phoneticPr fontId="2" type="noConversion"/>
  </si>
  <si>
    <t>NINGBO SI CUT OFF 17:00</t>
    <phoneticPr fontId="2" type="noConversion"/>
  </si>
  <si>
    <t>PORT SAID</t>
  </si>
  <si>
    <t>HAIFA</t>
  </si>
  <si>
    <t>MAERSK HORSBURGH V.212W(MH9,11W)</t>
  </si>
  <si>
    <t>Spica (ZMS) 外运船代，四期码头，六截一开(周五中午12：00之前截单)</t>
  </si>
  <si>
    <t>NINGBO SI CUT OFF 12:00</t>
    <phoneticPr fontId="2" type="noConversion"/>
  </si>
  <si>
    <t>YARIMCA</t>
  </si>
  <si>
    <t>AMBARLI</t>
  </si>
  <si>
    <t>TEKIRDAG</t>
    <phoneticPr fontId="2" type="noConversion"/>
  </si>
  <si>
    <t>PIRAEUS</t>
    <phoneticPr fontId="2" type="noConversion"/>
  </si>
  <si>
    <t>MSC MIRJAM V.FT212W (MJ6,10W)</t>
  </si>
  <si>
    <t>MSC OSCAR V.FT213W(MR8,10W)</t>
  </si>
  <si>
    <t>ZIM Med Pacific  (ZMP)WB 外运船代，三期码头，五截天开(周五中午12：00截单)</t>
  </si>
  <si>
    <t>NINGBO SI CUT OFF 12:00</t>
  </si>
  <si>
    <t>ASHDOD</t>
  </si>
  <si>
    <t>SPYROS V V.20W (XZP,20W)</t>
  </si>
  <si>
    <t>ZIM SAO PAOLO V.108W(ZOP,108W)</t>
  </si>
  <si>
    <t>GSL LINE 四月船期表</t>
  </si>
  <si>
    <r>
      <t>FAR-EAST AFRICA EXPRESS LINE (FAX)  1</t>
    </r>
    <r>
      <rPr>
        <b/>
        <sz val="12"/>
        <color rgb="FFFFFFFF"/>
        <rFont val="DengXian"/>
        <family val="3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family val="3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  <family val="3"/>
        <charset val="134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</si>
  <si>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</si>
  <si>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NINGBO  CY CLOSING</t>
  </si>
  <si>
    <t>APAPA</t>
  </si>
  <si>
    <t>TINCAN</t>
  </si>
  <si>
    <t>TEMA</t>
  </si>
  <si>
    <t>LOME</t>
  </si>
  <si>
    <t>YONGZHOU W2167N（支线）</t>
  </si>
  <si>
    <t>YONGZHOU W2168N（支线）</t>
  </si>
  <si>
    <t>YONGZHOU W2169N（支线）</t>
  </si>
  <si>
    <t>SEASPAN DUBAI V.215W(SD4,215W)</t>
  </si>
  <si>
    <t>YONGZHOU W2170N（支线）</t>
  </si>
  <si>
    <t>ALEXANDRIA BRIDGE V.216W(BZV,216W)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</si>
  <si>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</si>
  <si>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ONNE</t>
  </si>
  <si>
    <t>COTONOU</t>
  </si>
  <si>
    <t>ABIDIAN</t>
  </si>
  <si>
    <t>YONGZHOU C2213N（支线）</t>
  </si>
  <si>
    <t>YONGZHOU C2214N（支线）</t>
  </si>
  <si>
    <t>NYK FURANO V.080W(XTD,214W)</t>
  </si>
  <si>
    <t>YONGZHOU C2215N（支线）</t>
  </si>
  <si>
    <t>YONGZHOU C2216N（支线）</t>
  </si>
  <si>
    <t xml:space="preserve">VULPECULA V.108W(QD6,216W) </t>
  </si>
  <si>
    <t>YONGZHOU C2217N（支线）</t>
  </si>
  <si>
    <t xml:space="preserve">FAR EAST TO SOUTH AFRICA EXPRESS (SA1) 北三集司  五截天开  东南船代 </t>
  </si>
  <si>
    <t>Feeder VSL/VOY</t>
    <phoneticPr fontId="1" type="noConversion"/>
  </si>
  <si>
    <t>NINGBO SI CUT OFF AMS PORT17:00</t>
  </si>
  <si>
    <t xml:space="preserve">DURBAN </t>
  </si>
  <si>
    <t>CAPE TOWN(VIA SINGAPORE)</t>
  </si>
  <si>
    <t>SEASPAN CHIBA V.005W(XUB,68W)</t>
  </si>
  <si>
    <t>COSCO IZMIR V.066W(CZ1,9W)</t>
  </si>
  <si>
    <t>SEAMAX STAMFORD V.131W(UEB,131W)</t>
  </si>
  <si>
    <t>COSCO ASHDOD V.071W(CK2,14W)</t>
  </si>
  <si>
    <t>EVER DAINTY V.166W(DEV,12W)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</si>
  <si>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</si>
  <si>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</si>
  <si>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4" type="noConversion"/>
  </si>
  <si>
    <t xml:space="preserve">NINGBO SI CUT OFF 16:00 </t>
  </si>
  <si>
    <t>MOMBASA</t>
  </si>
  <si>
    <t>THORSTAR V.174W(TT3,174W)</t>
  </si>
  <si>
    <t>KOTA GAYA V.175W (KG3,175W)</t>
  </si>
  <si>
    <t>KOTA KAMIL V.176W(KZK,176W)</t>
  </si>
  <si>
    <t xml:space="preserve">China East Africa Express （TZX）甬舟码头 五截天开  东南船代 </t>
  </si>
  <si>
    <t xml:space="preserve">NINGBO SI CUT OFF 12:00 </t>
  </si>
  <si>
    <t>DAR ES SALAAM</t>
  </si>
  <si>
    <t>KOTA KAYA V.214W(TK6,214W)</t>
  </si>
  <si>
    <t>NYK CLARA V.215W(DKJ,215W)</t>
  </si>
  <si>
    <t>KOTA MAKMUR V.216W(KM4,216W)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</si>
  <si>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</si>
  <si>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</si>
  <si>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</si>
  <si>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</si>
  <si>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</si>
  <si>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t>BLANK SAILING</t>
  </si>
  <si>
    <t>SPIRIT OF NEW DELHI V. 0FF5NW1 (HS2,8W)</t>
  </si>
  <si>
    <r>
      <t xml:space="preserve">APL OREGON </t>
    </r>
    <r>
      <rPr>
        <sz val="12"/>
        <color rgb="FFFF0000"/>
        <rFont val="Tahoma"/>
        <family val="2"/>
      </rPr>
      <t>V. 0FF5PW1</t>
    </r>
    <r>
      <rPr>
        <sz val="12"/>
        <color theme="8" tint="-0.499984740745262"/>
        <rFont val="Tahoma"/>
        <family val="2"/>
      </rPr>
      <t xml:space="preserve"> (UFC,51W)</t>
    </r>
  </si>
  <si>
    <t>TO BE NAMED</t>
  </si>
  <si>
    <r>
      <t>China West India Express (CWX)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，一截三开，外运船代</t>
    </r>
  </si>
  <si>
    <t>PORT KLANG(NORTH)</t>
  </si>
  <si>
    <t>KARACHI(PICT)</t>
  </si>
  <si>
    <t>X-PRESS ANGLESEY V.22002W (HV1,8W)</t>
  </si>
  <si>
    <t>31-Mar</t>
  </si>
  <si>
    <t>按照港区</t>
  </si>
  <si>
    <t xml:space="preserve">DALIAN V.2203W(OVQ,50W) </t>
  </si>
  <si>
    <t>4-Apr</t>
  </si>
  <si>
    <t xml:space="preserve">TS MUMBAI V.22003W(UYK,586W) </t>
  </si>
  <si>
    <t>12-Apr</t>
  </si>
  <si>
    <t xml:space="preserve">CALIFORNIA TRADER V.22003W(CZ2,24W) </t>
  </si>
  <si>
    <t>22-Apr</t>
  </si>
  <si>
    <t xml:space="preserve">KOTA MEGAH V.0136W(KM3,8W) </t>
  </si>
  <si>
    <t>25-Apr</t>
  </si>
  <si>
    <r>
      <t xml:space="preserve">NEW CHINA-INDIA-EXPRESS (NIX) </t>
    </r>
    <r>
      <rPr>
        <b/>
        <sz val="12"/>
        <color rgb="FFFF0000"/>
        <rFont val="Tahoma"/>
        <family val="2"/>
      </rPr>
      <t>大榭招商码头</t>
    </r>
    <r>
      <rPr>
        <b/>
        <sz val="12"/>
        <color theme="0"/>
        <rFont val="Tahoma"/>
        <family val="2"/>
      </rPr>
      <t xml:space="preserve"> 六截一开 兴港船代</t>
    </r>
  </si>
  <si>
    <t>PORT KELANG</t>
  </si>
  <si>
    <t>NHAVA SHEVA</t>
  </si>
  <si>
    <t>HAZIRA</t>
  </si>
  <si>
    <t>NAVIOS VERDE V.22W (OV1,22W)</t>
  </si>
  <si>
    <t>EVER UNICORN V.152W (EWE,22W)</t>
  </si>
  <si>
    <t>X-PRESS ODYSSEY V.22003W (ZWF,936W)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</si>
  <si>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</si>
  <si>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</si>
  <si>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</si>
  <si>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</si>
  <si>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ESL SANA V. 2213W (TH1,25W)</t>
  </si>
  <si>
    <t>GFS GALAXY  V.02214W(CI3,22W)</t>
  </si>
  <si>
    <t>AKA BHUM  V.02215W(OWP,85W)</t>
  </si>
  <si>
    <r>
      <t xml:space="preserve">CHINA_INDONESIA_SERVICE (CTI) </t>
    </r>
    <r>
      <rPr>
        <b/>
        <sz val="12"/>
        <color theme="0"/>
        <rFont val="宋体"/>
        <charset val="134"/>
      </rPr>
      <t>三期码头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三截五开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东南船代</t>
    </r>
  </si>
  <si>
    <t>NINGBO SI CUT OFF 17:30</t>
  </si>
  <si>
    <t>SINGAPORE</t>
  </si>
  <si>
    <t>PORT KLANG(W)</t>
  </si>
  <si>
    <t>JAKARTA</t>
  </si>
  <si>
    <t xml:space="preserve">SURABAYA </t>
  </si>
  <si>
    <t>DAVAO</t>
  </si>
  <si>
    <t>GSL ROSSI  V.25S(BR4,25S)</t>
  </si>
  <si>
    <t>/</t>
  </si>
  <si>
    <t>JADRANA V.203S (JD1,203S) 加班船</t>
  </si>
  <si>
    <t>COSCO HAIFA  V. 092S (CH1,14S)</t>
  </si>
  <si>
    <t>HYUNDAI VOYAGER  V.0120S (VHD,98S)</t>
  </si>
  <si>
    <t>YM CREDIBILITY  V.047S (YD4,26S)</t>
  </si>
  <si>
    <t>GSL ROSSI  V.26S(BR4,26S)</t>
  </si>
  <si>
    <t>CHINA VIETNAM EXPRESS LINE (CVX) 三期码头 七截一开 兴港船代</t>
  </si>
  <si>
    <t>HO CHI MINH CITY</t>
  </si>
  <si>
    <t>LAEM CHABANG</t>
  </si>
  <si>
    <r>
      <t>DIAMANTIS P</t>
    </r>
    <r>
      <rPr>
        <b/>
        <sz val="12"/>
        <color rgb="FF002060"/>
        <rFont val="Arial"/>
        <family val="2"/>
      </rPr>
      <t>.</t>
    </r>
    <r>
      <rPr>
        <sz val="12"/>
        <color rgb="FF002060"/>
        <rFont val="Arial"/>
        <family val="2"/>
      </rPr>
      <t xml:space="preserve">  V.29S（DZP,29S)</t>
    </r>
  </si>
  <si>
    <t>BUXMELODY  V.173S(BWX,62S)</t>
  </si>
  <si>
    <t>YM CERTAINTY  V.024S (YA4,22S)</t>
  </si>
  <si>
    <r>
      <t>DIAMANTIS P</t>
    </r>
    <r>
      <rPr>
        <b/>
        <sz val="12"/>
        <color rgb="FF002060"/>
        <rFont val="Arial"/>
        <family val="2"/>
      </rPr>
      <t>.</t>
    </r>
    <r>
      <rPr>
        <sz val="12"/>
        <color rgb="FF002060"/>
        <rFont val="Arial"/>
        <family val="2"/>
      </rPr>
      <t xml:space="preserve">   V.30S（DZP,30S)</t>
    </r>
  </si>
  <si>
    <r>
      <t xml:space="preserve">China Australia Express (CAX)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  </t>
    </r>
    <r>
      <rPr>
        <b/>
        <sz val="12"/>
        <color rgb="FFFFFFFF"/>
        <rFont val="Microsoft YaHei UI"/>
        <family val="2"/>
      </rPr>
      <t>外运船代</t>
    </r>
  </si>
  <si>
    <t>NINGBO SI CUT OFF 17：00</t>
  </si>
  <si>
    <t>SYDNEY</t>
  </si>
  <si>
    <t>MELBOURNE</t>
  </si>
  <si>
    <t>BRISBANE</t>
  </si>
  <si>
    <t>GSL AFRICA  V.921S(LZH,921S)</t>
  </si>
  <si>
    <t>码头动态</t>
  </si>
  <si>
    <t>DELOS WAVE  V.129S(UGJ,129S)</t>
  </si>
  <si>
    <r>
      <t>North China Australia Express (C3A)     </t>
    </r>
    <r>
      <rPr>
        <b/>
        <sz val="14"/>
        <color theme="0"/>
        <rFont val="DengXian"/>
        <charset val="134"/>
      </rPr>
      <t>三期码头</t>
    </r>
    <r>
      <rPr>
        <b/>
        <sz val="14"/>
        <color theme="0"/>
        <rFont val="Calibri"/>
        <family val="2"/>
      </rPr>
      <t xml:space="preserve">   </t>
    </r>
    <r>
      <rPr>
        <b/>
        <sz val="14"/>
        <color theme="0"/>
        <rFont val="DengXian"/>
        <charset val="134"/>
      </rPr>
      <t>外运船代</t>
    </r>
    <r>
      <rPr>
        <b/>
        <sz val="14"/>
        <color theme="0"/>
        <rFont val="Calibri"/>
        <family val="2"/>
      </rPr>
      <t xml:space="preserve"> </t>
    </r>
  </si>
  <si>
    <t xml:space="preserve">NINGBO CY CLOSING </t>
  </si>
  <si>
    <t>BOX ENDURANCE  V.27S (BX2,27S)</t>
  </si>
  <si>
    <t>TZINI  V.2S(II5,2S)</t>
  </si>
  <si>
    <t>SEAMASTER  V.2S(SE8,2S)</t>
  </si>
  <si>
    <t>H MERCURY  V.1S(HM6,1S)</t>
  </si>
  <si>
    <t>OPHELIA  V.23S(OZ2,23S)</t>
  </si>
  <si>
    <t>*BRIGHT导EDI/ESI用BRIGHT, 进港预录报关用BRIGHT1</t>
  </si>
  <si>
    <t>China Philippines Line (CP1) 大榭码头  七截一开  外运船代</t>
  </si>
  <si>
    <t>NINGBO SI CUT OFF  17:00</t>
  </si>
  <si>
    <t>MANILA NORTH PORT</t>
  </si>
  <si>
    <t>MANILA SOUTH PORT</t>
  </si>
  <si>
    <t>ASIATIC PRIDE V.17S (QLB 17S)</t>
  </si>
  <si>
    <t>MELLUM V.0JV9DS (OU9,5S)</t>
  </si>
  <si>
    <t>Russia Star Service(RUS)   甬舟码头 兴港船代     普通出口箱（除海铁）全部由陆路集卡直进甬舟码</t>
  </si>
  <si>
    <t>VLADIVOSTOK</t>
  </si>
  <si>
    <t>停接(等后续通知）</t>
  </si>
  <si>
    <t>CTV泰国加班船 三期码头 兴港船代</t>
  </si>
  <si>
    <t>BANGKOK</t>
  </si>
  <si>
    <t>待通知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</si>
  <si>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</si>
  <si>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</si>
  <si>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</si>
  <si>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</si>
  <si>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</si>
  <si>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</si>
  <si>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</si>
  <si>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</si>
  <si>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/周一</t>
  </si>
  <si>
    <t>海盈</t>
  </si>
  <si>
    <t>截关时间：
周五18:00  
截进重时间：
周五12:00
截VGM时间：周五18：00</t>
  </si>
  <si>
    <t>XINMINGZHOU80</t>
  </si>
  <si>
    <t>XINOU17</t>
  </si>
  <si>
    <t>XINYONGCHANG17</t>
  </si>
  <si>
    <t>江阴</t>
  </si>
  <si>
    <t>截关时间：
周二12:00  
截进重时间：周一24:00
截VGM时间：周一18：00</t>
  </si>
  <si>
    <t>/周三</t>
  </si>
  <si>
    <t>22513N</t>
  </si>
  <si>
    <t>/周六</t>
  </si>
  <si>
    <t>截关时间：
周五12:00  
截进重时间：
周四24:00
截VGM时间：周四18：00</t>
  </si>
  <si>
    <t>UX2/420N</t>
  </si>
  <si>
    <t>订舱注意事项：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</si>
  <si>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</si>
  <si>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</si>
  <si>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</si>
  <si>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</si>
  <si>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</si>
  <si>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</si>
  <si>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</si>
  <si>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OUX/211N</t>
  </si>
  <si>
    <t>2022-04-04</t>
  </si>
  <si>
    <t>22514N</t>
  </si>
  <si>
    <t>OUX/215N</t>
  </si>
  <si>
    <t>2022-04-11</t>
  </si>
  <si>
    <t>22515N</t>
  </si>
  <si>
    <t>OUX/219N</t>
  </si>
  <si>
    <t>2022-04-18</t>
  </si>
  <si>
    <t>22516N</t>
  </si>
  <si>
    <t>OUX/223N</t>
  </si>
  <si>
    <t>2022-04-25</t>
  </si>
  <si>
    <t>OG3/389N</t>
  </si>
  <si>
    <t>2022-04-06</t>
  </si>
  <si>
    <t>OG3/393N</t>
  </si>
  <si>
    <t>2022-04-13</t>
  </si>
  <si>
    <t>OG3/397N</t>
  </si>
  <si>
    <t>2022-04-20</t>
  </si>
  <si>
    <t>22517N</t>
  </si>
  <si>
    <t>OG3/401N</t>
  </si>
  <si>
    <t>2022-04-27</t>
  </si>
  <si>
    <t>UX2/424N</t>
  </si>
  <si>
    <t>2022-04-09</t>
  </si>
  <si>
    <t>UX2/428N</t>
  </si>
  <si>
    <t>2022-04-16</t>
  </si>
  <si>
    <t>UX2/432N</t>
  </si>
  <si>
    <t>2022-04-23</t>
  </si>
  <si>
    <t>UX2/436N</t>
  </si>
  <si>
    <t>2022-04-30</t>
  </si>
  <si>
    <t>/周五</t>
  </si>
  <si>
    <t>2022-04-01</t>
  </si>
  <si>
    <t>截关时间：
周四12:00  
截进重时间：
周三24:00
截VGM时间：周三18：00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</si>
</sst>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"/>
    <numFmt numFmtId="165" formatCode="[$-409]d\-mmm;@"/>
    <numFmt numFmtId="166" formatCode="0000"/>
  </numFmts>
  <fonts count="71">
    <font>
      <sz val="11"/>
      <color theme="1"/>
      <name val="Calibri"/>
      <family val="2"/>
      <scheme val="minor"/>
    </font>
    <font>
      <b/>
      <sz val="9"/>
      <color indexed="9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212B60"/>
      <name val="Calibri Light"/>
      <family val="2"/>
      <scheme val="major"/>
    </font>
    <font>
      <sz val="12"/>
      <color rgb="FF212B60"/>
      <name val="Tahoma"/>
      <family val="2"/>
    </font>
    <font>
      <b/>
      <sz val="12"/>
      <color rgb="FFC00000"/>
      <name val="Tahoma"/>
      <family val="2"/>
    </font>
    <font>
      <sz val="9"/>
      <color rgb="FF212B60"/>
      <name val="Tahoma"/>
      <family val="2"/>
    </font>
    <font>
      <b/>
      <sz val="16"/>
      <color theme="1"/>
      <name val="Calibri"/>
      <family val="2"/>
      <scheme val="min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Microsoft YaHei UI"/>
      <family val="2"/>
    </font>
    <font>
      <b/>
      <sz val="12"/>
      <color rgb="FFC00000"/>
      <name val="Microsoft YaHei UI"/>
      <family val="2"/>
    </font>
    <font>
      <b/>
      <sz val="12"/>
      <color rgb="FFFF0000"/>
      <name val="Tahoma"/>
      <family val="2"/>
    </font>
    <font>
      <b/>
      <sz val="12"/>
      <color rgb="FFFF0000"/>
      <name val="Microsoft YaHei UI"/>
      <family val="2"/>
    </font>
    <font>
      <b/>
      <sz val="12"/>
      <color indexed="9"/>
      <name val="Tahoma"/>
      <family val="2"/>
    </font>
    <font>
      <b/>
      <sz val="12"/>
      <color theme="0"/>
      <name val="Tahoma"/>
      <family val="2"/>
    </font>
    <font>
      <sz val="12"/>
      <color theme="8" tint="-0.499984740745262"/>
      <name val="Tahoma"/>
      <family val="2"/>
    </font>
    <font>
      <b/>
      <sz val="28"/>
      <color theme="0"/>
      <name val="Calibri"/>
      <family val="2"/>
      <scheme val="minor"/>
    </font>
    <font>
      <sz val="12"/>
      <color rgb="FFFF0000"/>
      <name val="Tahoma"/>
      <family val="2"/>
    </font>
    <font>
      <b/>
      <sz val="12"/>
      <color indexed="9"/>
      <name val="宋体"/>
      <family val="3"/>
      <charset val="134"/>
    </font>
    <font>
      <sz val="11"/>
      <color rgb="FF002060"/>
      <name val="Calibri"/>
      <family val="2"/>
      <scheme val="minor"/>
    </font>
    <font>
      <sz val="9"/>
      <color rgb="FF002060"/>
      <name val="Tahoma"/>
      <family val="2"/>
    </font>
    <font>
      <sz val="12"/>
      <color rgb="FF000066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theme="8" tint="-0.499984740745262"/>
      <name val="Tahoma"/>
      <family val="2"/>
    </font>
    <font>
      <b/>
      <sz val="12"/>
      <color rgb="FFFFFFFF"/>
      <name val="DengXian"/>
      <family val="3"/>
      <charset val="134"/>
    </font>
    <font>
      <b/>
      <sz val="12"/>
      <color rgb="FFFFFFFF"/>
      <name val="SimSun"/>
      <family val="3"/>
      <charset val="134"/>
    </font>
    <font>
      <b/>
      <sz val="12"/>
      <color rgb="FF000000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000000"/>
      <name val="Tahoma"/>
      <family val="2"/>
    </font>
    <font>
      <sz val="12"/>
      <color theme="8" tint="-0.499984740745262"/>
      <name val="Microsoft YaHei UI"/>
      <family val="2"/>
    </font>
    <font>
      <b/>
      <sz val="14"/>
      <color theme="0"/>
      <name val="Calibri"/>
      <family val="2"/>
    </font>
    <font>
      <b/>
      <sz val="14"/>
      <color theme="0"/>
      <name val="DengXian"/>
      <charset val="134"/>
    </font>
    <font>
      <b/>
      <sz val="14"/>
      <color theme="8" tint="-0.499984740745262"/>
      <name val="Calibri"/>
      <family val="2"/>
    </font>
    <font>
      <sz val="14"/>
      <color theme="8" tint="-0.499984740745262"/>
      <name val="Calibri"/>
      <family val="2"/>
    </font>
    <font>
      <sz val="14"/>
      <color rgb="FF203764"/>
      <name val="Calibri"/>
      <family val="2"/>
    </font>
    <font>
      <sz val="10.5"/>
      <color theme="8" tint="-0.499984740745262"/>
      <name val="DengXian"/>
      <charset val="134"/>
    </font>
    <font>
      <b/>
      <sz val="16"/>
      <color rgb="FF212B60"/>
      <name val="Calibri"/>
      <family val="2"/>
    </font>
    <font>
      <sz val="12"/>
      <color theme="8" tint="-0.499984740745262"/>
      <name val="Arial"/>
      <family val="2"/>
    </font>
    <font>
      <b/>
      <sz val="12"/>
      <color rgb="FF002060"/>
      <name val="Tahoma"/>
      <family val="2"/>
    </font>
    <font>
      <sz val="12"/>
      <name val="Times New Roman"/>
      <family val="1"/>
    </font>
    <font>
      <sz val="12"/>
      <color rgb="FF002060"/>
      <name val="Arial"/>
      <family val="2"/>
    </font>
    <font>
      <b/>
      <sz val="12"/>
      <color theme="0"/>
      <name val="Tahoma"/>
      <family val="2"/>
      <charset val="1"/>
    </font>
    <font>
      <b/>
      <sz val="12"/>
      <color rgb="FF002060"/>
      <name val="Arial"/>
      <family val="2"/>
    </font>
    <font>
      <sz val="12"/>
      <color rgb="FFC00000"/>
      <name val="Tahoma"/>
      <family val="2"/>
    </font>
    <font>
      <sz val="12"/>
      <color theme="8" tint="-0.249977111117893"/>
      <name val="Tahoma"/>
      <family val="2"/>
    </font>
    <font>
      <sz val="12"/>
      <color rgb="FF1F4E78"/>
      <name val="Tahoma"/>
      <family val="2"/>
    </font>
    <font>
      <sz val="12"/>
      <color rgb="FFFF0000"/>
      <name val="Arial"/>
      <family val="2"/>
    </font>
    <font>
      <sz val="12"/>
      <name val="宋体"/>
      <family val="3"/>
      <charset val="134"/>
    </font>
    <font>
      <sz val="10"/>
      <name val="Calibri"/>
      <family val="3"/>
      <charset val="134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10"/>
      <name val="Calibri"/>
      <family val="2"/>
      <scheme val="minor"/>
    </font>
    <font>
      <sz val="9"/>
      <color rgb="FF212B60"/>
      <name val="宋体"/>
      <family val="3"/>
      <charset val="134"/>
    </font>
    <font>
      <sz val="10"/>
      <color rgb="FFFF0000"/>
      <name val="Calibri"/>
      <family val="3"/>
      <charset val="134"/>
      <scheme val="minor"/>
    </font>
    <font>
      <sz val="10"/>
      <name val="Arial"/>
      <family val="2"/>
    </font>
    <font>
      <sz val="9"/>
      <name val="Tahoma"/>
      <family val="2"/>
      <charset val="134"/>
    </font>
    <font>
      <sz val="10"/>
      <name val="Calibri Light"/>
      <family val="2"/>
    </font>
    <font>
      <sz val="9"/>
      <color rgb="FFFF0000"/>
      <name val="Tahoma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11"/>
      <color rgb="FF212B60"/>
      <name val="Tahoma"/>
      <family val="2"/>
    </font>
    <font>
      <b/>
      <sz val="10"/>
      <name val="Calibri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67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/>
      <right style="medium">
        <color indexed="64"/>
      </right>
      <top style="medium">
        <color rgb="FF212B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thin">
        <color rgb="FF212B6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212B60"/>
      </right>
      <top style="medium">
        <color indexed="64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medium">
        <color indexed="64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/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rgb="FF212B60"/>
      </right>
      <top style="medium">
        <color rgb="FF000000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rgb="FF000000"/>
      </top>
      <bottom style="thin">
        <color rgb="FF212B60"/>
      </bottom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rgb="FF000000"/>
      </right>
      <top/>
      <bottom style="thin">
        <color rgb="FF212B6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212B60"/>
      </right>
      <top/>
      <bottom style="medium">
        <color rgb="FF000000"/>
      </bottom>
      <diagonal/>
    </border>
    <border>
      <left style="thin">
        <color rgb="FF212B60"/>
      </left>
      <right style="thin">
        <color rgb="FF212B60"/>
      </right>
      <top/>
      <bottom style="medium">
        <color rgb="FF000000"/>
      </bottom>
      <diagonal/>
    </border>
    <border>
      <left style="thin">
        <color rgb="FF212B6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212B60"/>
      </right>
      <top style="thin">
        <color rgb="FF212B60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indexed="64"/>
      </bottom>
      <diagonal/>
    </border>
    <border>
      <left/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thin">
        <color rgb="FF212B60"/>
      </top>
      <bottom style="medium">
        <color indexed="64"/>
      </bottom>
      <diagonal/>
    </border>
    <border>
      <left/>
      <right style="medium">
        <color rgb="FF212B6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212B60"/>
      </left>
      <right/>
      <top style="medium">
        <color rgb="FF212B60"/>
      </top>
      <bottom style="thin">
        <color auto="1"/>
      </bottom>
      <diagonal/>
    </border>
    <border>
      <left style="medium">
        <color rgb="FF212B6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rgb="FF212B60"/>
      </right>
      <top style="thin">
        <color auto="1"/>
      </top>
      <bottom/>
      <diagonal/>
    </border>
    <border>
      <left style="medium">
        <color rgb="FF212B60"/>
      </left>
      <right/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/>
      <right style="thin">
        <color rgb="FF212B60"/>
      </right>
      <top style="thin">
        <color rgb="FF212B60"/>
      </top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212B60"/>
      </left>
      <right/>
      <top style="thin">
        <color rgb="FF212B6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212B60"/>
      </left>
      <right style="thin">
        <color rgb="FF212B60"/>
      </right>
      <top style="medium">
        <color rgb="FF212B60"/>
      </top>
      <bottom/>
      <diagonal/>
    </border>
    <border>
      <left style="thin">
        <color rgb="FF212B60"/>
      </left>
      <right style="thin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medium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1" fillId="2" borderId="1">
      <alignment vertical="center"/>
    </xf>
    <xf numFmtId="165" fontId="4" fillId="0" borderId="1" applyAlignment="0">
      <alignment horizontal="center" vertical="center" wrapText="1"/>
    </xf>
    <xf numFmtId="165" fontId="7" fillId="0" borderId="0"/>
  </cellStyleXfs>
  <cellXfs count="526">
    <xf numFmtId="0" fontId="0" fillId="0" borderId="0" xfId="0"/>
    <xf numFmtId="0" fontId="5" fillId="0" borderId="0" xfId="0" applyFont="1"/>
    <xf numFmtId="0" fontId="2" fillId="0" borderId="7" xfId="0" applyFont="1" applyBorder="1" applyAlignment="1">
      <alignment horizontal="center" vertical="center" wrapText="1"/>
    </xf>
    <xf numFmtId="0" fontId="8" fillId="0" borderId="0" xfId="0" applyFont="1"/>
    <xf numFmtId="165" fontId="9" fillId="0" borderId="0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" fontId="3" fillId="0" borderId="9" xfId="0" applyNumberFormat="1" applyFont="1" applyBorder="1" applyAlignment="1">
      <alignment horizontal="center" vertical="center"/>
    </xf>
    <xf numFmtId="16" fontId="3" fillId="0" borderId="10" xfId="0" applyNumberFormat="1" applyFont="1" applyBorder="1" applyAlignment="1">
      <alignment horizontal="center" vertical="center"/>
    </xf>
    <xf numFmtId="0" fontId="3" fillId="0" borderId="21" xfId="0" applyFont="1" applyBorder="1"/>
    <xf numFmtId="0" fontId="2" fillId="5" borderId="20" xfId="0" applyFont="1" applyFill="1" applyBorder="1" applyAlignment="1" applyProtection="1">
      <alignment horizontal="left" vertical="center" wrapText="1"/>
      <protection hidden="1"/>
    </xf>
    <xf numFmtId="0" fontId="2" fillId="5" borderId="31" xfId="0" applyFont="1" applyFill="1" applyBorder="1" applyAlignment="1" applyProtection="1">
      <alignment horizontal="center" vertical="center" wrapText="1"/>
      <protection hidden="1"/>
    </xf>
    <xf numFmtId="0" fontId="2" fillId="5" borderId="32" xfId="0" applyFont="1" applyFill="1" applyBorder="1" applyAlignment="1" applyProtection="1">
      <alignment horizontal="center" vertical="center" wrapText="1"/>
      <protection hidden="1"/>
    </xf>
    <xf numFmtId="0" fontId="2" fillId="5" borderId="33" xfId="0" applyFont="1" applyFill="1" applyBorder="1" applyAlignment="1" applyProtection="1">
      <alignment horizontal="center" vertical="center" wrapText="1"/>
      <protection hidden="1"/>
    </xf>
    <xf numFmtId="165" fontId="5" fillId="0" borderId="9" xfId="2" applyFont="1" applyBorder="1" applyAlignment="1">
      <alignment horizontal="center" vertical="center"/>
    </xf>
    <xf numFmtId="165" fontId="5" fillId="0" borderId="11" xfId="2" quotePrefix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>
      <alignment vertical="center"/>
    </xf>
    <xf numFmtId="165" fontId="5" fillId="3" borderId="0" xfId="2" quotePrefix="1" applyFont="1" applyFill="1" applyBorder="1" applyAlignment="1">
      <alignment horizontal="center" vertical="center"/>
    </xf>
    <xf numFmtId="165" fontId="5" fillId="3" borderId="0" xfId="2" applyFont="1" applyFill="1" applyBorder="1" applyAlignment="1">
      <alignment horizontal="center" vertical="center"/>
    </xf>
    <xf numFmtId="165" fontId="3" fillId="0" borderId="9" xfId="2" quotePrefix="1" applyFont="1" applyBorder="1" applyAlignment="1">
      <alignment horizontal="center" vertical="center"/>
    </xf>
    <xf numFmtId="165" fontId="3" fillId="0" borderId="9" xfId="2" applyFont="1" applyBorder="1" applyAlignment="1">
      <alignment horizontal="center" vertical="center"/>
    </xf>
    <xf numFmtId="165" fontId="3" fillId="0" borderId="3" xfId="2" quotePrefix="1" applyFont="1" applyBorder="1" applyAlignment="1">
      <alignment horizontal="center" vertical="center"/>
    </xf>
    <xf numFmtId="165" fontId="3" fillId="0" borderId="3" xfId="2" applyFont="1" applyBorder="1" applyAlignment="1">
      <alignment horizontal="center" vertical="center"/>
    </xf>
    <xf numFmtId="0" fontId="2" fillId="6" borderId="8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17" fillId="0" borderId="23" xfId="0" applyFont="1" applyBorder="1"/>
    <xf numFmtId="165" fontId="3" fillId="0" borderId="29" xfId="2" quotePrefix="1" applyFont="1" applyBorder="1" applyAlignment="1">
      <alignment horizontal="center" vertical="center"/>
    </xf>
    <xf numFmtId="165" fontId="3" fillId="0" borderId="12" xfId="2" quotePrefix="1" applyFont="1" applyBorder="1" applyAlignment="1">
      <alignment horizontal="center" vertical="center"/>
    </xf>
    <xf numFmtId="165" fontId="17" fillId="0" borderId="3" xfId="2" quotePrefix="1" applyFont="1" applyBorder="1" applyAlignment="1">
      <alignment horizontal="center" vertical="center"/>
    </xf>
    <xf numFmtId="165" fontId="17" fillId="0" borderId="12" xfId="2" applyFont="1" applyBorder="1" applyAlignment="1">
      <alignment horizontal="center" vertical="center"/>
    </xf>
    <xf numFmtId="165" fontId="5" fillId="0" borderId="0" xfId="2" quotePrefix="1" applyFont="1" applyBorder="1" applyAlignment="1">
      <alignment horizontal="center" vertical="center"/>
    </xf>
    <xf numFmtId="165" fontId="5" fillId="0" borderId="0" xfId="2" applyFont="1" applyBorder="1" applyAlignment="1">
      <alignment horizontal="center" vertical="center"/>
    </xf>
    <xf numFmtId="165" fontId="5" fillId="0" borderId="3" xfId="2" applyFont="1" applyBorder="1" applyAlignment="1">
      <alignment horizontal="center" vertical="center"/>
    </xf>
    <xf numFmtId="0" fontId="3" fillId="0" borderId="22" xfId="0" applyFont="1" applyBorder="1"/>
    <xf numFmtId="0" fontId="3" fillId="3" borderId="21" xfId="0" applyFont="1" applyFill="1" applyBorder="1" applyAlignment="1">
      <alignment vertical="center"/>
    </xf>
    <xf numFmtId="16" fontId="3" fillId="0" borderId="43" xfId="0" applyNumberFormat="1" applyFont="1" applyBorder="1" applyAlignment="1">
      <alignment horizontal="center" vertical="center"/>
    </xf>
    <xf numFmtId="0" fontId="21" fillId="0" borderId="0" xfId="0" applyFont="1"/>
    <xf numFmtId="0" fontId="3" fillId="3" borderId="30" xfId="0" applyFont="1" applyFill="1" applyBorder="1" applyAlignment="1">
      <alignment vertical="center"/>
    </xf>
    <xf numFmtId="165" fontId="3" fillId="0" borderId="11" xfId="2" quotePrefix="1" applyFont="1" applyBorder="1" applyAlignment="1">
      <alignment horizontal="center" vertical="center"/>
    </xf>
    <xf numFmtId="0" fontId="22" fillId="0" borderId="0" xfId="0" applyFont="1"/>
    <xf numFmtId="165" fontId="3" fillId="3" borderId="19" xfId="2" quotePrefix="1" applyFont="1" applyFill="1" applyBorder="1" applyAlignment="1">
      <alignment horizontal="center" vertical="center"/>
    </xf>
    <xf numFmtId="0" fontId="3" fillId="3" borderId="23" xfId="0" applyFont="1" applyFill="1" applyBorder="1"/>
    <xf numFmtId="165" fontId="3" fillId="3" borderId="29" xfId="2" quotePrefix="1" applyFont="1" applyFill="1" applyBorder="1" applyAlignment="1">
      <alignment horizontal="center" vertical="center"/>
    </xf>
    <xf numFmtId="165" fontId="3" fillId="0" borderId="12" xfId="2" applyFont="1" applyBorder="1" applyAlignment="1">
      <alignment horizontal="center" vertical="center"/>
    </xf>
    <xf numFmtId="165" fontId="3" fillId="0" borderId="13" xfId="2" quotePrefix="1" applyFont="1" applyBorder="1" applyAlignment="1">
      <alignment horizontal="center" vertical="center"/>
    </xf>
    <xf numFmtId="165" fontId="3" fillId="0" borderId="19" xfId="2" quotePrefix="1" applyFont="1" applyBorder="1" applyAlignment="1">
      <alignment horizontal="center" vertical="center"/>
    </xf>
    <xf numFmtId="165" fontId="19" fillId="0" borderId="0" xfId="2" quotePrefix="1" applyFont="1" applyBorder="1" applyAlignment="1">
      <alignment horizontal="center" vertical="center"/>
    </xf>
    <xf numFmtId="165" fontId="3" fillId="0" borderId="0" xfId="2" quotePrefix="1" applyFont="1" applyBorder="1" applyAlignment="1">
      <alignment horizontal="center" vertical="center"/>
    </xf>
    <xf numFmtId="165" fontId="3" fillId="0" borderId="0" xfId="2" applyFont="1" applyBorder="1" applyAlignment="1">
      <alignment horizontal="center" vertical="center"/>
    </xf>
    <xf numFmtId="164" fontId="15" fillId="3" borderId="0" xfId="1" applyFont="1" applyFill="1" applyBorder="1">
      <alignment vertical="center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/>
    <xf numFmtId="165" fontId="17" fillId="0" borderId="0" xfId="2" quotePrefix="1" applyFont="1" applyBorder="1" applyAlignment="1">
      <alignment horizontal="center" vertical="center"/>
    </xf>
    <xf numFmtId="164" fontId="16" fillId="2" borderId="44" xfId="1" applyFont="1" applyBorder="1">
      <alignment vertical="center"/>
    </xf>
    <xf numFmtId="164" fontId="16" fillId="2" borderId="0" xfId="1" applyFont="1" applyBorder="1">
      <alignment vertical="center"/>
    </xf>
    <xf numFmtId="165" fontId="2" fillId="5" borderId="45" xfId="3" applyFont="1" applyFill="1" applyBorder="1" applyAlignment="1" applyProtection="1">
      <alignment horizontal="center" vertical="center" wrapText="1"/>
      <protection hidden="1"/>
    </xf>
    <xf numFmtId="165" fontId="2" fillId="5" borderId="46" xfId="3" applyFont="1" applyFill="1" applyBorder="1" applyAlignment="1" applyProtection="1">
      <alignment horizontal="center" vertical="center" wrapText="1"/>
      <protection hidden="1"/>
    </xf>
    <xf numFmtId="165" fontId="5" fillId="0" borderId="47" xfId="2" quotePrefix="1" applyFont="1" applyBorder="1" applyAlignment="1">
      <alignment horizontal="center" vertical="center"/>
    </xf>
    <xf numFmtId="165" fontId="5" fillId="0" borderId="48" xfId="2" quotePrefix="1" applyFont="1" applyBorder="1" applyAlignment="1">
      <alignment horizontal="center" vertical="center"/>
    </xf>
    <xf numFmtId="165" fontId="5" fillId="0" borderId="49" xfId="2" quotePrefix="1" applyFont="1" applyBorder="1" applyAlignment="1">
      <alignment horizontal="center" vertical="center"/>
    </xf>
    <xf numFmtId="165" fontId="5" fillId="0" borderId="50" xfId="2" quotePrefix="1" applyFont="1" applyBorder="1" applyAlignment="1">
      <alignment horizontal="center" vertical="center"/>
    </xf>
    <xf numFmtId="165" fontId="5" fillId="0" borderId="51" xfId="2" quotePrefix="1" applyFont="1" applyBorder="1" applyAlignment="1">
      <alignment horizontal="center" vertical="center"/>
    </xf>
    <xf numFmtId="165" fontId="5" fillId="0" borderId="52" xfId="2" quotePrefix="1" applyFont="1" applyBorder="1" applyAlignment="1">
      <alignment horizontal="center" vertical="center"/>
    </xf>
    <xf numFmtId="165" fontId="5" fillId="0" borderId="53" xfId="2" quotePrefix="1" applyFont="1" applyBorder="1" applyAlignment="1">
      <alignment horizontal="center" vertical="center"/>
    </xf>
    <xf numFmtId="165" fontId="5" fillId="0" borderId="54" xfId="2" quotePrefix="1" applyFont="1" applyBorder="1" applyAlignment="1">
      <alignment horizontal="center" vertical="center"/>
    </xf>
    <xf numFmtId="165" fontId="5" fillId="0" borderId="55" xfId="2" quotePrefix="1" applyFont="1" applyBorder="1" applyAlignment="1">
      <alignment horizontal="center" vertical="center"/>
    </xf>
    <xf numFmtId="165" fontId="5" fillId="0" borderId="56" xfId="2" quotePrefix="1" applyFont="1" applyBorder="1" applyAlignment="1">
      <alignment horizontal="center" vertical="center"/>
    </xf>
    <xf numFmtId="165" fontId="5" fillId="0" borderId="57" xfId="2" quotePrefix="1" applyFont="1" applyBorder="1" applyAlignment="1">
      <alignment horizontal="center" vertical="center"/>
    </xf>
    <xf numFmtId="165" fontId="5" fillId="0" borderId="58" xfId="2" quotePrefix="1" applyFont="1" applyBorder="1" applyAlignment="1">
      <alignment horizontal="center" vertical="center"/>
    </xf>
    <xf numFmtId="165" fontId="3" fillId="0" borderId="44" xfId="2" applyFont="1" applyBorder="1" applyAlignment="1">
      <alignment vertical="center" wrapText="1"/>
    </xf>
    <xf numFmtId="0" fontId="3" fillId="0" borderId="8" xfId="0" applyFont="1" applyBorder="1"/>
    <xf numFmtId="165" fontId="5" fillId="0" borderId="60" xfId="2" applyFont="1" applyBorder="1" applyAlignment="1">
      <alignment horizontal="center" vertical="center"/>
    </xf>
    <xf numFmtId="0" fontId="17" fillId="0" borderId="8" xfId="0" applyFont="1" applyBorder="1"/>
    <xf numFmtId="165" fontId="17" fillId="0" borderId="61" xfId="2" quotePrefix="1" applyFont="1" applyBorder="1" applyAlignment="1">
      <alignment horizontal="center" vertical="center"/>
    </xf>
    <xf numFmtId="165" fontId="17" fillId="0" borderId="62" xfId="2" quotePrefix="1" applyFont="1" applyBorder="1" applyAlignment="1">
      <alignment horizontal="center" vertical="center"/>
    </xf>
    <xf numFmtId="165" fontId="17" fillId="0" borderId="62" xfId="2" applyFont="1" applyBorder="1" applyAlignment="1">
      <alignment horizontal="center" vertical="center"/>
    </xf>
    <xf numFmtId="165" fontId="17" fillId="0" borderId="63" xfId="2" applyFont="1" applyBorder="1" applyAlignment="1">
      <alignment horizontal="center" vertical="center"/>
    </xf>
    <xf numFmtId="0" fontId="5" fillId="3" borderId="0" xfId="0" applyFont="1" applyFill="1"/>
    <xf numFmtId="0" fontId="8" fillId="0" borderId="0" xfId="0" applyFont="1" applyAlignment="1">
      <alignment horizontal="left"/>
    </xf>
    <xf numFmtId="0" fontId="29" fillId="6" borderId="6" xfId="0" applyFont="1" applyFill="1" applyBorder="1" applyAlignment="1">
      <alignment horizontal="center" vertical="center" wrapText="1"/>
    </xf>
    <xf numFmtId="16" fontId="5" fillId="0" borderId="28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22" xfId="0" applyFont="1" applyFill="1" applyBorder="1"/>
    <xf numFmtId="165" fontId="5" fillId="0" borderId="19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 vertical="center"/>
    </xf>
    <xf numFmtId="16" fontId="5" fillId="0" borderId="11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" fontId="5" fillId="0" borderId="12" xfId="0" applyNumberFormat="1" applyFont="1" applyBorder="1" applyAlignment="1">
      <alignment horizontal="center" vertical="center"/>
    </xf>
    <xf numFmtId="16" fontId="5" fillId="0" borderId="13" xfId="0" applyNumberFormat="1" applyFont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16" fontId="5" fillId="0" borderId="0" xfId="0" applyNumberFormat="1" applyFont="1" applyAlignment="1">
      <alignment horizontal="center" vertical="center"/>
    </xf>
    <xf numFmtId="0" fontId="2" fillId="6" borderId="65" xfId="0" applyFont="1" applyFill="1" applyBorder="1" applyAlignment="1">
      <alignment horizontal="center" vertical="center" wrapText="1"/>
    </xf>
    <xf numFmtId="16" fontId="3" fillId="0" borderId="28" xfId="0" applyNumberFormat="1" applyFont="1" applyBorder="1" applyAlignment="1">
      <alignment horizontal="center" vertical="center"/>
    </xf>
    <xf numFmtId="165" fontId="5" fillId="0" borderId="9" xfId="2" quotePrefix="1" applyFont="1" applyBorder="1" applyAlignment="1">
      <alignment horizontal="center" vertical="center"/>
    </xf>
    <xf numFmtId="165" fontId="5" fillId="0" borderId="19" xfId="2" quotePrefix="1" applyFont="1" applyBorder="1" applyAlignment="1">
      <alignment horizontal="center" vertical="center"/>
    </xf>
    <xf numFmtId="165" fontId="5" fillId="0" borderId="3" xfId="2" quotePrefix="1" applyFont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165" fontId="5" fillId="0" borderId="12" xfId="2" applyFont="1" applyBorder="1" applyAlignment="1">
      <alignment horizontal="center" vertical="center"/>
    </xf>
    <xf numFmtId="165" fontId="5" fillId="0" borderId="0" xfId="2" applyFont="1" applyBorder="1" applyAlignment="1"/>
    <xf numFmtId="165" fontId="5" fillId="0" borderId="0" xfId="2" quotePrefix="1" applyFont="1" applyBorder="1" applyAlignment="1">
      <alignment horizontal="center"/>
    </xf>
    <xf numFmtId="0" fontId="2" fillId="5" borderId="17" xfId="0" applyFont="1" applyFill="1" applyBorder="1" applyAlignment="1" applyProtection="1">
      <alignment horizontal="left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2" fillId="5" borderId="14" xfId="0" applyFont="1" applyFill="1" applyBorder="1" applyAlignment="1" applyProtection="1">
      <alignment horizontal="center" vertical="center" wrapText="1"/>
      <protection hidden="1"/>
    </xf>
    <xf numFmtId="165" fontId="5" fillId="0" borderId="28" xfId="2" applyFont="1" applyBorder="1" applyAlignment="1">
      <alignment horizontal="center" vertical="center"/>
    </xf>
    <xf numFmtId="165" fontId="5" fillId="0" borderId="10" xfId="2" quotePrefix="1" applyFont="1" applyBorder="1" applyAlignment="1">
      <alignment horizontal="center"/>
    </xf>
    <xf numFmtId="165" fontId="5" fillId="0" borderId="11" xfId="2" quotePrefix="1" applyFont="1" applyBorder="1" applyAlignment="1">
      <alignment horizontal="center"/>
    </xf>
    <xf numFmtId="165" fontId="5" fillId="0" borderId="19" xfId="2" applyFont="1" applyBorder="1" applyAlignment="1">
      <alignment horizontal="center" vertical="center"/>
    </xf>
    <xf numFmtId="165" fontId="5" fillId="0" borderId="11" xfId="2" applyFont="1" applyBorder="1" applyAlignment="1">
      <alignment horizontal="center"/>
    </xf>
    <xf numFmtId="165" fontId="5" fillId="0" borderId="29" xfId="2" applyFont="1" applyBorder="1" applyAlignment="1">
      <alignment horizontal="center" vertical="center"/>
    </xf>
    <xf numFmtId="165" fontId="5" fillId="0" borderId="13" xfId="2" applyFont="1" applyBorder="1" applyAlignment="1">
      <alignment horizontal="center"/>
    </xf>
    <xf numFmtId="0" fontId="2" fillId="3" borderId="20" xfId="0" applyFont="1" applyFill="1" applyBorder="1" applyAlignment="1" applyProtection="1">
      <alignment vertical="center"/>
      <protection hidden="1"/>
    </xf>
    <xf numFmtId="165" fontId="3" fillId="0" borderId="28" xfId="2" applyFont="1" applyBorder="1" applyAlignment="1">
      <alignment horizontal="center" vertical="center"/>
    </xf>
    <xf numFmtId="165" fontId="3" fillId="0" borderId="66" xfId="0" applyNumberFormat="1" applyFont="1" applyBorder="1" applyAlignment="1">
      <alignment horizontal="center" vertical="center"/>
    </xf>
    <xf numFmtId="165" fontId="3" fillId="0" borderId="67" xfId="0" applyNumberFormat="1" applyFont="1" applyBorder="1" applyAlignment="1">
      <alignment horizontal="center" vertical="center"/>
    </xf>
    <xf numFmtId="165" fontId="3" fillId="0" borderId="70" xfId="0" applyNumberFormat="1" applyFont="1" applyBorder="1" applyAlignment="1">
      <alignment horizontal="center" vertical="center"/>
    </xf>
    <xf numFmtId="165" fontId="3" fillId="0" borderId="71" xfId="0" applyNumberFormat="1" applyFont="1" applyBorder="1" applyAlignment="1">
      <alignment horizontal="center" vertical="center"/>
    </xf>
    <xf numFmtId="0" fontId="3" fillId="3" borderId="0" xfId="0" applyFont="1" applyFill="1"/>
    <xf numFmtId="165" fontId="3" fillId="0" borderId="0" xfId="0" applyNumberFormat="1" applyFont="1" applyAlignment="1">
      <alignment horizontal="center" vertical="center"/>
    </xf>
    <xf numFmtId="165" fontId="3" fillId="0" borderId="0" xfId="2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5" borderId="74" xfId="0" applyFont="1" applyFill="1" applyBorder="1" applyAlignment="1" applyProtection="1">
      <alignment horizontal="center" vertical="center" wrapText="1"/>
      <protection hidden="1"/>
    </xf>
    <xf numFmtId="0" fontId="2" fillId="0" borderId="74" xfId="0" applyFont="1" applyBorder="1" applyAlignment="1">
      <alignment horizontal="center" vertical="center" wrapText="1"/>
    </xf>
    <xf numFmtId="0" fontId="2" fillId="5" borderId="75" xfId="0" applyFont="1" applyFill="1" applyBorder="1" applyAlignment="1" applyProtection="1">
      <alignment horizontal="center" vertical="center" wrapText="1"/>
      <protection hidden="1"/>
    </xf>
    <xf numFmtId="0" fontId="2" fillId="5" borderId="77" xfId="0" applyFont="1" applyFill="1" applyBorder="1" applyAlignment="1" applyProtection="1">
      <alignment horizontal="left" vertical="center" wrapText="1"/>
      <protection hidden="1"/>
    </xf>
    <xf numFmtId="0" fontId="26" fillId="5" borderId="74" xfId="0" applyFont="1" applyFill="1" applyBorder="1" applyAlignment="1" applyProtection="1">
      <alignment horizontal="center" vertical="center" wrapText="1"/>
      <protection hidden="1"/>
    </xf>
    <xf numFmtId="0" fontId="2" fillId="5" borderId="78" xfId="0" applyFont="1" applyFill="1" applyBorder="1" applyAlignment="1" applyProtection="1">
      <alignment horizontal="center" vertical="center" wrapText="1"/>
      <protection hidden="1"/>
    </xf>
    <xf numFmtId="0" fontId="17" fillId="0" borderId="21" xfId="0" applyFont="1" applyBorder="1"/>
    <xf numFmtId="0" fontId="2" fillId="5" borderId="8" xfId="0" applyFont="1" applyFill="1" applyBorder="1" applyAlignment="1" applyProtection="1">
      <alignment horizontal="left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80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165" fontId="17" fillId="0" borderId="13" xfId="2" applyFont="1" applyBorder="1" applyAlignment="1">
      <alignment horizontal="center" vertical="center"/>
    </xf>
    <xf numFmtId="0" fontId="19" fillId="0" borderId="0" xfId="0" applyFont="1"/>
    <xf numFmtId="0" fontId="34" fillId="10" borderId="84" xfId="0" applyFont="1" applyFill="1" applyBorder="1" applyAlignment="1">
      <alignment vertical="center"/>
    </xf>
    <xf numFmtId="0" fontId="34" fillId="10" borderId="8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16" fontId="17" fillId="10" borderId="67" xfId="0" applyNumberFormat="1" applyFont="1" applyFill="1" applyBorder="1" applyAlignment="1">
      <alignment horizontal="center" wrapText="1"/>
    </xf>
    <xf numFmtId="0" fontId="17" fillId="0" borderId="67" xfId="0" applyFont="1" applyBorder="1" applyAlignment="1">
      <alignment horizontal="center" vertical="center"/>
    </xf>
    <xf numFmtId="16" fontId="35" fillId="10" borderId="67" xfId="0" applyNumberFormat="1" applyFont="1" applyFill="1" applyBorder="1" applyAlignment="1">
      <alignment horizontal="center" wrapText="1"/>
    </xf>
    <xf numFmtId="16" fontId="13" fillId="10" borderId="67" xfId="0" applyNumberFormat="1" applyFont="1" applyFill="1" applyBorder="1" applyAlignment="1">
      <alignment horizontal="center" wrapText="1"/>
    </xf>
    <xf numFmtId="16" fontId="36" fillId="0" borderId="0" xfId="0" applyNumberFormat="1" applyFont="1"/>
    <xf numFmtId="0" fontId="17" fillId="0" borderId="0" xfId="0" applyFont="1"/>
    <xf numFmtId="16" fontId="17" fillId="0" borderId="0" xfId="0" applyNumberFormat="1" applyFont="1" applyAlignment="1">
      <alignment horizontal="center"/>
    </xf>
    <xf numFmtId="0" fontId="37" fillId="10" borderId="0" xfId="0" applyFont="1" applyFill="1" applyAlignment="1">
      <alignment horizontal="center" wrapText="1"/>
    </xf>
    <xf numFmtId="16" fontId="35" fillId="10" borderId="0" xfId="0" applyNumberFormat="1" applyFont="1" applyFill="1" applyAlignment="1">
      <alignment horizontal="center" wrapText="1"/>
    </xf>
    <xf numFmtId="16" fontId="19" fillId="0" borderId="0" xfId="0" applyNumberFormat="1" applyFont="1"/>
    <xf numFmtId="0" fontId="19" fillId="3" borderId="0" xfId="0" applyFont="1" applyFill="1"/>
    <xf numFmtId="0" fontId="29" fillId="3" borderId="0" xfId="0" applyFont="1" applyFill="1"/>
    <xf numFmtId="0" fontId="2" fillId="0" borderId="73" xfId="0" applyFont="1" applyBorder="1" applyAlignment="1" applyProtection="1">
      <alignment horizontal="left" vertical="center" wrapText="1"/>
      <protection hidden="1"/>
    </xf>
    <xf numFmtId="0" fontId="44" fillId="0" borderId="75" xfId="0" applyFont="1" applyBorder="1" applyAlignment="1">
      <alignment horizontal="center" vertical="center"/>
    </xf>
    <xf numFmtId="165" fontId="5" fillId="0" borderId="28" xfId="2" quotePrefix="1" applyFont="1" applyBorder="1" applyAlignment="1">
      <alignment horizontal="center" vertical="center"/>
    </xf>
    <xf numFmtId="165" fontId="5" fillId="0" borderId="9" xfId="2" quotePrefix="1" applyFont="1" applyBorder="1" applyAlignment="1">
      <alignment horizontal="center"/>
    </xf>
    <xf numFmtId="165" fontId="5" fillId="0" borderId="3" xfId="2" quotePrefix="1" applyFont="1" applyBorder="1" applyAlignment="1">
      <alignment horizontal="center"/>
    </xf>
    <xf numFmtId="0" fontId="45" fillId="3" borderId="22" xfId="0" applyFont="1" applyFill="1" applyBorder="1"/>
    <xf numFmtId="165" fontId="5" fillId="0" borderId="29" xfId="2" quotePrefix="1" applyFont="1" applyBorder="1" applyAlignment="1">
      <alignment horizontal="center" vertical="center"/>
    </xf>
    <xf numFmtId="165" fontId="5" fillId="0" borderId="12" xfId="2" quotePrefix="1" applyFont="1" applyBorder="1" applyAlignment="1">
      <alignment horizontal="center" vertical="center"/>
    </xf>
    <xf numFmtId="165" fontId="5" fillId="0" borderId="12" xfId="2" quotePrefix="1" applyFont="1" applyBorder="1" applyAlignment="1">
      <alignment horizontal="center"/>
    </xf>
    <xf numFmtId="0" fontId="46" fillId="5" borderId="8" xfId="0" applyFont="1" applyFill="1" applyBorder="1" applyAlignment="1" applyProtection="1">
      <alignment vertical="center" wrapText="1"/>
      <protection hidden="1"/>
    </xf>
    <xf numFmtId="0" fontId="46" fillId="5" borderId="27" xfId="0" applyFont="1" applyFill="1" applyBorder="1" applyAlignment="1" applyProtection="1">
      <alignment horizontal="center" vertical="center" wrapText="1"/>
      <protection hidden="1"/>
    </xf>
    <xf numFmtId="0" fontId="46" fillId="5" borderId="39" xfId="0" applyFont="1" applyFill="1" applyBorder="1" applyAlignment="1" applyProtection="1">
      <alignment horizontal="center" vertical="center" wrapText="1"/>
      <protection hidden="1"/>
    </xf>
    <xf numFmtId="0" fontId="46" fillId="0" borderId="40" xfId="0" applyFont="1" applyBorder="1" applyAlignment="1">
      <alignment horizontal="center" vertical="center" wrapText="1"/>
    </xf>
    <xf numFmtId="0" fontId="47" fillId="3" borderId="0" xfId="0" applyFont="1" applyFill="1"/>
    <xf numFmtId="0" fontId="5" fillId="0" borderId="0" xfId="2" applyNumberFormat="1" applyFont="1" applyBorder="1" applyAlignment="1">
      <alignment horizontal="center" vertical="center"/>
    </xf>
    <xf numFmtId="0" fontId="2" fillId="5" borderId="91" xfId="0" applyFont="1" applyFill="1" applyBorder="1" applyAlignment="1" applyProtection="1">
      <alignment horizontal="center" vertical="center" wrapText="1"/>
      <protection hidden="1"/>
    </xf>
    <xf numFmtId="0" fontId="2" fillId="5" borderId="92" xfId="0" applyFont="1" applyFill="1" applyBorder="1" applyAlignment="1" applyProtection="1">
      <alignment horizontal="center" vertical="center" wrapText="1"/>
      <protection hidden="1"/>
    </xf>
    <xf numFmtId="0" fontId="2" fillId="5" borderId="93" xfId="0" applyFont="1" applyFill="1" applyBorder="1" applyAlignment="1" applyProtection="1">
      <alignment horizontal="center" vertical="center" wrapText="1"/>
      <protection hidden="1"/>
    </xf>
    <xf numFmtId="0" fontId="48" fillId="3" borderId="94" xfId="0" applyFont="1" applyFill="1" applyBorder="1"/>
    <xf numFmtId="165" fontId="48" fillId="0" borderId="95" xfId="2" quotePrefix="1" applyFont="1" applyBorder="1" applyAlignment="1">
      <alignment horizontal="center" vertical="center"/>
    </xf>
    <xf numFmtId="165" fontId="5" fillId="5" borderId="96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9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0" xfId="0" applyNumberFormat="1" applyFont="1" applyFill="1" applyBorder="1" applyAlignment="1" applyProtection="1">
      <alignment horizontal="center" vertical="center" wrapText="1"/>
      <protection hidden="1"/>
    </xf>
    <xf numFmtId="0" fontId="48" fillId="3" borderId="97" xfId="0" applyFont="1" applyFill="1" applyBorder="1"/>
    <xf numFmtId="165" fontId="48" fillId="0" borderId="98" xfId="2" quotePrefix="1" applyFont="1" applyBorder="1" applyAlignment="1">
      <alignment horizontal="center" vertical="center"/>
    </xf>
    <xf numFmtId="165" fontId="5" fillId="5" borderId="88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3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1" xfId="0" applyNumberFormat="1" applyFont="1" applyFill="1" applyBorder="1" applyAlignment="1" applyProtection="1">
      <alignment horizontal="center" vertical="center" wrapText="1"/>
      <protection hidden="1"/>
    </xf>
    <xf numFmtId="0" fontId="48" fillId="3" borderId="22" xfId="0" applyFont="1" applyFill="1" applyBorder="1"/>
    <xf numFmtId="0" fontId="48" fillId="3" borderId="25" xfId="0" applyFont="1" applyFill="1" applyBorder="1"/>
    <xf numFmtId="165" fontId="48" fillId="0" borderId="99" xfId="2" quotePrefix="1" applyFont="1" applyBorder="1" applyAlignment="1">
      <alignment horizontal="center" vertical="center"/>
    </xf>
    <xf numFmtId="165" fontId="5" fillId="5" borderId="100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2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center"/>
    </xf>
    <xf numFmtId="0" fontId="26" fillId="5" borderId="8" xfId="0" applyFont="1" applyFill="1" applyBorder="1" applyAlignment="1" applyProtection="1">
      <alignment vertical="center" wrapText="1"/>
      <protection hidden="1"/>
    </xf>
    <xf numFmtId="0" fontId="26" fillId="6" borderId="102" xfId="0" applyFont="1" applyFill="1" applyBorder="1" applyAlignment="1">
      <alignment horizontal="center" vertical="center" wrapText="1"/>
    </xf>
    <xf numFmtId="0" fontId="26" fillId="6" borderId="92" xfId="0" applyFont="1" applyFill="1" applyBorder="1" applyAlignment="1">
      <alignment horizontal="center" vertical="center" wrapText="1"/>
    </xf>
    <xf numFmtId="0" fontId="26" fillId="6" borderId="93" xfId="0" applyFont="1" applyFill="1" applyBorder="1" applyAlignment="1">
      <alignment horizontal="center" vertical="center" wrapText="1"/>
    </xf>
    <xf numFmtId="16" fontId="19" fillId="6" borderId="28" xfId="0" applyNumberFormat="1" applyFont="1" applyFill="1" applyBorder="1" applyAlignment="1">
      <alignment horizontal="center" vertical="center" wrapText="1"/>
    </xf>
    <xf numFmtId="16" fontId="19" fillId="0" borderId="9" xfId="0" applyNumberFormat="1" applyFont="1" applyBorder="1" applyAlignment="1">
      <alignment horizontal="center" vertical="center"/>
    </xf>
    <xf numFmtId="16" fontId="17" fillId="0" borderId="10" xfId="0" applyNumberFormat="1" applyFont="1" applyBorder="1" applyAlignment="1">
      <alignment horizontal="center" vertical="center"/>
    </xf>
    <xf numFmtId="0" fontId="36" fillId="5" borderId="22" xfId="0" applyFont="1" applyFill="1" applyBorder="1" applyAlignment="1" applyProtection="1">
      <alignment horizontal="left" vertical="center" wrapText="1"/>
      <protection hidden="1"/>
    </xf>
    <xf numFmtId="16" fontId="17" fillId="6" borderId="19" xfId="0" applyNumberFormat="1" applyFont="1" applyFill="1" applyBorder="1" applyAlignment="1">
      <alignment horizontal="center" vertical="center" wrapText="1"/>
    </xf>
    <xf numFmtId="16" fontId="17" fillId="0" borderId="3" xfId="0" applyNumberFormat="1" applyFont="1" applyBorder="1" applyAlignment="1">
      <alignment horizontal="center" vertical="center"/>
    </xf>
    <xf numFmtId="16" fontId="17" fillId="0" borderId="11" xfId="0" applyNumberFormat="1" applyFont="1" applyBorder="1" applyAlignment="1">
      <alignment horizontal="center" vertical="center"/>
    </xf>
    <xf numFmtId="0" fontId="36" fillId="0" borderId="23" xfId="0" applyFont="1" applyBorder="1"/>
    <xf numFmtId="16" fontId="5" fillId="0" borderId="29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/>
    </xf>
    <xf numFmtId="164" fontId="16" fillId="2" borderId="4" xfId="1" applyFont="1" applyBorder="1" applyAlignment="1">
      <alignment horizontal="left" vertical="center"/>
    </xf>
    <xf numFmtId="164" fontId="15" fillId="2" borderId="5" xfId="1" applyFont="1" applyBorder="1" applyAlignment="1">
      <alignment horizontal="left" vertical="center"/>
    </xf>
    <xf numFmtId="0" fontId="3" fillId="0" borderId="23" xfId="0" applyFont="1" applyBorder="1"/>
    <xf numFmtId="165" fontId="5" fillId="0" borderId="59" xfId="2" quotePrefix="1" applyFont="1" applyBorder="1" applyAlignment="1">
      <alignment horizontal="center" vertical="center"/>
    </xf>
    <xf numFmtId="165" fontId="5" fillId="0" borderId="60" xfId="2" quotePrefix="1" applyFont="1" applyBorder="1" applyAlignment="1">
      <alignment horizontal="center" vertical="center"/>
    </xf>
    <xf numFmtId="165" fontId="5" fillId="0" borderId="64" xfId="2" applyFont="1" applyBorder="1" applyAlignment="1">
      <alignment horizontal="center" vertical="center"/>
    </xf>
    <xf numFmtId="165" fontId="17" fillId="3" borderId="59" xfId="2" quotePrefix="1" applyFont="1" applyFill="1" applyBorder="1" applyAlignment="1">
      <alignment horizontal="center" vertical="center"/>
    </xf>
    <xf numFmtId="165" fontId="17" fillId="3" borderId="60" xfId="2" quotePrefix="1" applyFont="1" applyFill="1" applyBorder="1" applyAlignment="1">
      <alignment horizontal="center" vertical="center"/>
    </xf>
    <xf numFmtId="165" fontId="17" fillId="3" borderId="60" xfId="2" applyFont="1" applyFill="1" applyBorder="1" applyAlignment="1">
      <alignment horizontal="center" vertical="center"/>
    </xf>
    <xf numFmtId="165" fontId="17" fillId="3" borderId="64" xfId="2" applyFont="1" applyFill="1" applyBorder="1" applyAlignment="1">
      <alignment horizontal="center" vertical="center"/>
    </xf>
    <xf numFmtId="164" fontId="16" fillId="2" borderId="5" xfId="1" applyFont="1" applyBorder="1" applyAlignment="1">
      <alignment horizontal="left" vertical="center"/>
    </xf>
    <xf numFmtId="164" fontId="26" fillId="2" borderId="5" xfId="1" applyFont="1" applyBorder="1" applyAlignment="1">
      <alignment horizontal="left" vertical="center"/>
    </xf>
    <xf numFmtId="0" fontId="26" fillId="5" borderId="103" xfId="0" applyFont="1" applyFill="1" applyBorder="1" applyAlignment="1" applyProtection="1">
      <alignment horizontal="center" vertical="center" wrapText="1"/>
      <protection hidden="1"/>
    </xf>
    <xf numFmtId="0" fontId="26" fillId="0" borderId="103" xfId="0" applyFont="1" applyBorder="1" applyAlignment="1" applyProtection="1">
      <alignment horizontal="center" vertical="center" wrapText="1"/>
      <protection hidden="1"/>
    </xf>
    <xf numFmtId="0" fontId="26" fillId="0" borderId="104" xfId="0" applyFont="1" applyBorder="1" applyAlignment="1" applyProtection="1">
      <alignment horizontal="center" vertical="center" wrapText="1"/>
      <protection hidden="1"/>
    </xf>
    <xf numFmtId="0" fontId="26" fillId="5" borderId="105" xfId="0" applyFont="1" applyFill="1" applyBorder="1" applyAlignment="1" applyProtection="1">
      <alignment horizontal="center" vertical="center" wrapText="1"/>
      <protection hidden="1"/>
    </xf>
    <xf numFmtId="0" fontId="26" fillId="5" borderId="8" xfId="0" applyFont="1" applyFill="1" applyBorder="1" applyAlignment="1" applyProtection="1">
      <alignment horizontal="left" vertical="center" wrapText="1"/>
      <protection hidden="1"/>
    </xf>
    <xf numFmtId="0" fontId="2" fillId="5" borderId="106" xfId="0" applyFont="1" applyFill="1" applyBorder="1" applyAlignment="1" applyProtection="1">
      <alignment horizontal="center" vertical="center" wrapText="1"/>
      <protection hidden="1"/>
    </xf>
    <xf numFmtId="165" fontId="2" fillId="5" borderId="107" xfId="3" applyFont="1" applyFill="1" applyBorder="1" applyAlignment="1" applyProtection="1">
      <alignment horizontal="center" vertical="center" wrapText="1"/>
      <protection hidden="1"/>
    </xf>
    <xf numFmtId="165" fontId="2" fillId="5" borderId="8" xfId="3" applyFont="1" applyFill="1" applyBorder="1" applyAlignment="1" applyProtection="1">
      <alignment horizontal="left" vertical="center" wrapText="1"/>
      <protection hidden="1"/>
    </xf>
    <xf numFmtId="165" fontId="17" fillId="0" borderId="108" xfId="2" quotePrefix="1" applyFont="1" applyBorder="1" applyAlignment="1">
      <alignment horizontal="left" vertical="center"/>
    </xf>
    <xf numFmtId="165" fontId="17" fillId="0" borderId="22" xfId="2" quotePrefix="1" applyFont="1" applyBorder="1" applyAlignment="1">
      <alignment horizontal="left" vertical="center" wrapText="1"/>
    </xf>
    <xf numFmtId="165" fontId="5" fillId="0" borderId="22" xfId="2" quotePrefix="1" applyFont="1" applyBorder="1" applyAlignment="1">
      <alignment horizontal="left" vertical="center"/>
    </xf>
    <xf numFmtId="165" fontId="5" fillId="0" borderId="23" xfId="2" quotePrefix="1" applyFont="1" applyBorder="1" applyAlignment="1">
      <alignment horizontal="left" vertical="center"/>
    </xf>
    <xf numFmtId="165" fontId="17" fillId="3" borderId="109" xfId="2" quotePrefix="1" applyFont="1" applyFill="1" applyBorder="1" applyAlignment="1">
      <alignment horizontal="center" vertical="center"/>
    </xf>
    <xf numFmtId="165" fontId="17" fillId="0" borderId="103" xfId="2" applyFont="1" applyBorder="1" applyAlignment="1">
      <alignment horizontal="center" vertical="center"/>
    </xf>
    <xf numFmtId="164" fontId="16" fillId="3" borderId="0" xfId="1" applyFont="1" applyFill="1" applyBorder="1">
      <alignment vertical="center"/>
    </xf>
    <xf numFmtId="0" fontId="26" fillId="0" borderId="0" xfId="0" applyFont="1" applyAlignment="1" applyProtection="1">
      <alignment horizontal="center" vertical="center" wrapText="1"/>
      <protection hidden="1"/>
    </xf>
    <xf numFmtId="165" fontId="17" fillId="0" borderId="0" xfId="2" applyFont="1" applyBorder="1" applyAlignment="1">
      <alignment horizontal="center" vertical="center"/>
    </xf>
    <xf numFmtId="165" fontId="17" fillId="3" borderId="0" xfId="2" applyFont="1" applyFill="1" applyBorder="1" applyAlignment="1">
      <alignment horizontal="center" vertical="center"/>
    </xf>
    <xf numFmtId="165" fontId="17" fillId="0" borderId="104" xfId="2" applyFont="1" applyBorder="1" applyAlignment="1">
      <alignment horizontal="center" vertical="center"/>
    </xf>
    <xf numFmtId="165" fontId="5" fillId="0" borderId="11" xfId="2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/>
    </xf>
    <xf numFmtId="0" fontId="3" fillId="3" borderId="23" xfId="0" applyFont="1" applyFill="1" applyBorder="1" applyAlignment="1">
      <alignment vertical="center"/>
    </xf>
    <xf numFmtId="165" fontId="5" fillId="0" borderId="29" xfId="0" applyNumberFormat="1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5" fontId="5" fillId="0" borderId="68" xfId="2" quotePrefix="1" applyFont="1" applyBorder="1" applyAlignment="1">
      <alignment horizontal="center" vertical="center"/>
    </xf>
    <xf numFmtId="0" fontId="2" fillId="5" borderId="110" xfId="0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center" vertical="center" wrapText="1"/>
      <protection hidden="1"/>
    </xf>
    <xf numFmtId="0" fontId="2" fillId="5" borderId="112" xfId="0" applyFont="1" applyFill="1" applyBorder="1" applyAlignment="1" applyProtection="1">
      <alignment horizontal="center" vertical="center"/>
      <protection hidden="1"/>
    </xf>
    <xf numFmtId="165" fontId="3" fillId="0" borderId="10" xfId="2" applyFont="1" applyBorder="1" applyAlignment="1">
      <alignment horizontal="center" vertical="center"/>
    </xf>
    <xf numFmtId="165" fontId="3" fillId="0" borderId="69" xfId="2" applyFont="1" applyBorder="1" applyAlignment="1">
      <alignment horizontal="center" vertical="center"/>
    </xf>
    <xf numFmtId="165" fontId="3" fillId="0" borderId="38" xfId="2" applyFont="1" applyBorder="1" applyAlignment="1">
      <alignment horizontal="center" vertical="center"/>
    </xf>
    <xf numFmtId="0" fontId="2" fillId="5" borderId="113" xfId="0" applyFont="1" applyFill="1" applyBorder="1" applyAlignment="1" applyProtection="1">
      <alignment horizontal="center" vertical="center" wrapText="1"/>
      <protection hidden="1"/>
    </xf>
    <xf numFmtId="0" fontId="2" fillId="5" borderId="20" xfId="0" applyFont="1" applyFill="1" applyBorder="1" applyAlignment="1" applyProtection="1">
      <alignment vertical="center" wrapText="1"/>
      <protection hidden="1"/>
    </xf>
    <xf numFmtId="16" fontId="41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" fontId="41" fillId="0" borderId="11" xfId="0" applyNumberFormat="1" applyFont="1" applyBorder="1" applyAlignment="1">
      <alignment horizontal="center" vertical="center"/>
    </xf>
    <xf numFmtId="16" fontId="41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1" fillId="0" borderId="22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87" xfId="0" applyFont="1" applyBorder="1" applyAlignment="1">
      <alignment horizontal="left" vertical="center" wrapText="1"/>
    </xf>
    <xf numFmtId="0" fontId="40" fillId="6" borderId="20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justify" vertical="center"/>
    </xf>
    <xf numFmtId="16" fontId="17" fillId="10" borderId="115" xfId="0" applyNumberFormat="1" applyFont="1" applyFill="1" applyBorder="1" applyAlignment="1">
      <alignment horizontal="center" wrapText="1"/>
    </xf>
    <xf numFmtId="0" fontId="17" fillId="0" borderId="115" xfId="0" applyFont="1" applyBorder="1" applyAlignment="1">
      <alignment horizontal="center" vertical="center"/>
    </xf>
    <xf numFmtId="16" fontId="35" fillId="10" borderId="115" xfId="0" applyNumberFormat="1" applyFont="1" applyFill="1" applyBorder="1" applyAlignment="1">
      <alignment horizontal="center" wrapText="1"/>
    </xf>
    <xf numFmtId="16" fontId="35" fillId="10" borderId="116" xfId="0" applyNumberFormat="1" applyFont="1" applyFill="1" applyBorder="1" applyAlignment="1">
      <alignment horizontal="center" wrapText="1"/>
    </xf>
    <xf numFmtId="16" fontId="35" fillId="10" borderId="118" xfId="0" applyNumberFormat="1" applyFont="1" applyFill="1" applyBorder="1" applyAlignment="1">
      <alignment horizontal="center" wrapText="1"/>
    </xf>
    <xf numFmtId="0" fontId="17" fillId="0" borderId="71" xfId="0" applyFont="1" applyBorder="1" applyAlignment="1">
      <alignment horizontal="center" vertical="center"/>
    </xf>
    <xf numFmtId="16" fontId="35" fillId="10" borderId="71" xfId="0" applyNumberFormat="1" applyFont="1" applyFill="1" applyBorder="1" applyAlignment="1">
      <alignment horizontal="center" wrapText="1"/>
    </xf>
    <xf numFmtId="16" fontId="35" fillId="10" borderId="119" xfId="0" applyNumberFormat="1" applyFont="1" applyFill="1" applyBorder="1" applyAlignment="1">
      <alignment horizontal="center" wrapText="1"/>
    </xf>
    <xf numFmtId="16" fontId="17" fillId="10" borderId="117" xfId="0" applyNumberFormat="1" applyFont="1" applyFill="1" applyBorder="1" applyAlignment="1">
      <alignment horizontal="center" wrapText="1"/>
    </xf>
    <xf numFmtId="16" fontId="17" fillId="10" borderId="66" xfId="0" applyNumberFormat="1" applyFont="1" applyFill="1" applyBorder="1" applyAlignment="1">
      <alignment horizontal="center" wrapText="1"/>
    </xf>
    <xf numFmtId="16" fontId="17" fillId="10" borderId="70" xfId="0" applyNumberFormat="1" applyFont="1" applyFill="1" applyBorder="1" applyAlignment="1">
      <alignment horizontal="center" wrapText="1"/>
    </xf>
    <xf numFmtId="0" fontId="35" fillId="10" borderId="94" xfId="0" applyFont="1" applyFill="1" applyBorder="1"/>
    <xf numFmtId="0" fontId="5" fillId="0" borderId="120" xfId="0" applyFont="1" applyBorder="1"/>
    <xf numFmtId="0" fontId="5" fillId="0" borderId="121" xfId="0" applyFont="1" applyBorder="1"/>
    <xf numFmtId="16" fontId="41" fillId="0" borderId="89" xfId="0" applyNumberFormat="1" applyFont="1" applyBorder="1" applyAlignment="1">
      <alignment horizontal="center" vertical="center"/>
    </xf>
    <xf numFmtId="16" fontId="41" fillId="0" borderId="122" xfId="0" applyNumberFormat="1" applyFont="1" applyBorder="1" applyAlignment="1">
      <alignment horizontal="center" vertical="center"/>
    </xf>
    <xf numFmtId="0" fontId="40" fillId="6" borderId="92" xfId="0" applyFont="1" applyFill="1" applyBorder="1" applyAlignment="1">
      <alignment horizontal="center" vertical="center" wrapText="1"/>
    </xf>
    <xf numFmtId="0" fontId="40" fillId="0" borderId="93" xfId="0" applyFont="1" applyBorder="1" applyAlignment="1">
      <alignment horizontal="center" vertical="center"/>
    </xf>
    <xf numFmtId="16" fontId="41" fillId="0" borderId="123" xfId="0" applyNumberFormat="1" applyFont="1" applyBorder="1" applyAlignment="1">
      <alignment horizontal="center" vertical="center"/>
    </xf>
    <xf numFmtId="16" fontId="41" fillId="0" borderId="9" xfId="0" applyNumberFormat="1" applyFont="1" applyBorder="1" applyAlignment="1">
      <alignment horizontal="center" vertical="center"/>
    </xf>
    <xf numFmtId="16" fontId="41" fillId="0" borderId="14" xfId="0" applyNumberFormat="1" applyFont="1" applyBorder="1" applyAlignment="1">
      <alignment horizontal="center" vertical="center"/>
    </xf>
    <xf numFmtId="16" fontId="41" fillId="0" borderId="24" xfId="0" applyNumberFormat="1" applyFont="1" applyBorder="1" applyAlignment="1">
      <alignment horizontal="center" vertical="center"/>
    </xf>
    <xf numFmtId="16" fontId="42" fillId="0" borderId="124" xfId="0" applyNumberFormat="1" applyFont="1" applyBorder="1" applyAlignment="1">
      <alignment horizontal="center" vertical="center"/>
    </xf>
    <xf numFmtId="16" fontId="42" fillId="0" borderId="19" xfId="0" applyNumberFormat="1" applyFont="1" applyBorder="1" applyAlignment="1">
      <alignment horizontal="center" vertical="center"/>
    </xf>
    <xf numFmtId="16" fontId="42" fillId="0" borderId="29" xfId="0" applyNumberFormat="1" applyFont="1" applyBorder="1" applyAlignment="1">
      <alignment horizontal="center" vertical="center"/>
    </xf>
    <xf numFmtId="0" fontId="40" fillId="6" borderId="124" xfId="0" applyFont="1" applyFill="1" applyBorder="1" applyAlignment="1">
      <alignment horizontal="center" vertical="center" wrapText="1"/>
    </xf>
    <xf numFmtId="16" fontId="41" fillId="0" borderId="17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" fontId="41" fillId="0" borderId="125" xfId="0" applyNumberFormat="1" applyFont="1" applyBorder="1" applyAlignment="1">
      <alignment horizontal="center" vertical="center"/>
    </xf>
    <xf numFmtId="16" fontId="41" fillId="0" borderId="126" xfId="0" applyNumberFormat="1" applyFont="1" applyBorder="1" applyAlignment="1">
      <alignment horizontal="center" vertical="center"/>
    </xf>
    <xf numFmtId="165" fontId="17" fillId="0" borderId="39" xfId="2" quotePrefix="1" applyFont="1" applyBorder="1" applyAlignment="1">
      <alignment horizontal="center" vertical="center"/>
    </xf>
    <xf numFmtId="165" fontId="17" fillId="0" borderId="37" xfId="2" quotePrefix="1" applyFont="1" applyBorder="1" applyAlignment="1">
      <alignment horizontal="center" vertical="center"/>
    </xf>
    <xf numFmtId="0" fontId="2" fillId="5" borderId="105" xfId="0" applyFont="1" applyFill="1" applyBorder="1" applyAlignment="1" applyProtection="1">
      <alignment horizontal="center" vertical="center" wrapText="1"/>
      <protection hidden="1"/>
    </xf>
    <xf numFmtId="0" fontId="2" fillId="5" borderId="103" xfId="0" applyFont="1" applyFill="1" applyBorder="1" applyAlignment="1" applyProtection="1">
      <alignment horizontal="center" vertical="center" wrapText="1"/>
      <protection hidden="1"/>
    </xf>
    <xf numFmtId="0" fontId="2" fillId="0" borderId="103" xfId="0" applyFont="1" applyBorder="1" applyAlignment="1" applyProtection="1">
      <alignment horizontal="center" vertical="center" wrapText="1"/>
      <protection hidden="1"/>
    </xf>
    <xf numFmtId="0" fontId="2" fillId="0" borderId="104" xfId="0" applyFont="1" applyBorder="1" applyAlignment="1" applyProtection="1">
      <alignment horizontal="center" vertical="center" wrapText="1"/>
      <protection hidden="1"/>
    </xf>
    <xf numFmtId="165" fontId="5" fillId="0" borderId="61" xfId="2" quotePrefix="1" applyFont="1" applyBorder="1" applyAlignment="1">
      <alignment horizontal="center" vertical="center"/>
    </xf>
    <xf numFmtId="165" fontId="5" fillId="0" borderId="62" xfId="2" quotePrefix="1" applyFont="1" applyBorder="1" applyAlignment="1">
      <alignment horizontal="center" vertical="center"/>
    </xf>
    <xf numFmtId="165" fontId="5" fillId="0" borderId="62" xfId="2" applyFont="1" applyBorder="1" applyAlignment="1">
      <alignment horizontal="center" vertical="center"/>
    </xf>
    <xf numFmtId="165" fontId="5" fillId="0" borderId="63" xfId="2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17" fillId="3" borderId="0" xfId="0" applyFont="1" applyFill="1"/>
    <xf numFmtId="165" fontId="17" fillId="0" borderId="86" xfId="2" quotePrefix="1" applyFont="1" applyBorder="1" applyAlignment="1">
      <alignment horizontal="center" vertical="center"/>
    </xf>
    <xf numFmtId="165" fontId="17" fillId="0" borderId="81" xfId="0" applyNumberFormat="1" applyFont="1" applyBorder="1" applyAlignment="1">
      <alignment horizontal="center" vertical="center"/>
    </xf>
    <xf numFmtId="165" fontId="17" fillId="0" borderId="3" xfId="2" applyFont="1" applyBorder="1" applyAlignment="1">
      <alignment horizontal="center" vertical="center"/>
    </xf>
    <xf numFmtId="165" fontId="17" fillId="0" borderId="3" xfId="2" applyFont="1" applyBorder="1" applyAlignment="1">
      <alignment horizontal="center"/>
    </xf>
    <xf numFmtId="165" fontId="17" fillId="0" borderId="3" xfId="0" applyNumberFormat="1" applyFont="1" applyBorder="1" applyAlignment="1">
      <alignment horizontal="center" vertical="center" wrapText="1"/>
    </xf>
    <xf numFmtId="165" fontId="17" fillId="0" borderId="34" xfId="2" quotePrefix="1" applyFont="1" applyBorder="1" applyAlignment="1">
      <alignment horizontal="center" vertical="center"/>
    </xf>
    <xf numFmtId="165" fontId="17" fillId="0" borderId="39" xfId="2" applyFont="1" applyBorder="1" applyAlignment="1">
      <alignment horizontal="center" vertical="center"/>
    </xf>
    <xf numFmtId="165" fontId="17" fillId="0" borderId="39" xfId="2" applyFont="1" applyBorder="1" applyAlignment="1">
      <alignment horizontal="center"/>
    </xf>
    <xf numFmtId="165" fontId="17" fillId="0" borderId="39" xfId="0" applyNumberFormat="1" applyFont="1" applyBorder="1" applyAlignment="1">
      <alignment horizontal="center" vertical="center" wrapText="1"/>
    </xf>
    <xf numFmtId="165" fontId="17" fillId="0" borderId="40" xfId="0" applyNumberFormat="1" applyFont="1" applyBorder="1" applyAlignment="1">
      <alignment horizontal="center"/>
    </xf>
    <xf numFmtId="165" fontId="17" fillId="0" borderId="11" xfId="0" applyNumberFormat="1" applyFont="1" applyBorder="1" applyAlignment="1">
      <alignment horizontal="center"/>
    </xf>
    <xf numFmtId="165" fontId="17" fillId="0" borderId="36" xfId="0" applyNumberFormat="1" applyFont="1" applyBorder="1" applyAlignment="1">
      <alignment horizontal="center" vertical="center"/>
    </xf>
    <xf numFmtId="165" fontId="17" fillId="0" borderId="12" xfId="2" quotePrefix="1" applyFont="1" applyBorder="1" applyAlignment="1">
      <alignment horizontal="center" vertical="center"/>
    </xf>
    <xf numFmtId="165" fontId="17" fillId="0" borderId="37" xfId="2" applyFont="1" applyBorder="1" applyAlignment="1">
      <alignment horizontal="center" vertical="center"/>
    </xf>
    <xf numFmtId="165" fontId="17" fillId="0" borderId="37" xfId="2" applyFont="1" applyBorder="1" applyAlignment="1">
      <alignment horizontal="center"/>
    </xf>
    <xf numFmtId="165" fontId="17" fillId="0" borderId="37" xfId="0" applyNumberFormat="1" applyFont="1" applyBorder="1" applyAlignment="1">
      <alignment horizontal="center" vertical="center" wrapText="1"/>
    </xf>
    <xf numFmtId="165" fontId="17" fillId="0" borderId="38" xfId="0" applyNumberFormat="1" applyFont="1" applyBorder="1" applyAlignment="1">
      <alignment horizontal="center"/>
    </xf>
    <xf numFmtId="0" fontId="17" fillId="3" borderId="26" xfId="0" applyFont="1" applyFill="1" applyBorder="1"/>
    <xf numFmtId="165" fontId="19" fillId="0" borderId="0" xfId="2" applyFont="1" applyBorder="1" applyAlignment="1">
      <alignment horizontal="center" vertical="center"/>
    </xf>
    <xf numFmtId="0" fontId="48" fillId="3" borderId="26" xfId="0" applyFont="1" applyFill="1" applyBorder="1"/>
    <xf numFmtId="165" fontId="48" fillId="0" borderId="0" xfId="2" quotePrefix="1" applyFont="1" applyBorder="1" applyAlignment="1">
      <alignment horizontal="center" vertical="center"/>
    </xf>
    <xf numFmtId="165" fontId="5" fillId="5" borderId="0" xfId="0" applyNumberFormat="1" applyFont="1" applyFill="1" applyAlignment="1" applyProtection="1">
      <alignment horizontal="center" vertical="center" wrapText="1"/>
      <protection hidden="1"/>
    </xf>
    <xf numFmtId="16" fontId="5" fillId="5" borderId="0" xfId="0" applyNumberFormat="1" applyFont="1" applyFill="1" applyAlignment="1" applyProtection="1">
      <alignment horizontal="center" vertical="center" wrapText="1"/>
      <protection hidden="1"/>
    </xf>
    <xf numFmtId="0" fontId="3" fillId="0" borderId="34" xfId="0" applyFont="1" applyBorder="1"/>
    <xf numFmtId="0" fontId="3" fillId="0" borderId="81" xfId="0" applyFont="1" applyBorder="1"/>
    <xf numFmtId="165" fontId="3" fillId="3" borderId="10" xfId="2" applyFont="1" applyFill="1" applyBorder="1" applyAlignment="1">
      <alignment horizontal="center" vertical="center"/>
    </xf>
    <xf numFmtId="165" fontId="3" fillId="0" borderId="11" xfId="2" applyFont="1" applyBorder="1" applyAlignment="1">
      <alignment horizontal="center" vertical="center"/>
    </xf>
    <xf numFmtId="16" fontId="3" fillId="0" borderId="27" xfId="0" applyNumberFormat="1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165" fontId="52" fillId="0" borderId="3" xfId="2" applyFont="1" applyBorder="1" applyAlignment="1">
      <alignment horizontal="center" vertical="center"/>
    </xf>
    <xf numFmtId="0" fontId="45" fillId="0" borderId="21" xfId="0" applyFont="1" applyBorder="1"/>
    <xf numFmtId="0" fontId="45" fillId="0" borderId="22" xfId="0" applyFont="1" applyBorder="1"/>
    <xf numFmtId="0" fontId="5" fillId="0" borderId="87" xfId="0" applyFont="1" applyBorder="1"/>
    <xf numFmtId="0" fontId="45" fillId="0" borderId="23" xfId="0" applyFont="1" applyBorder="1"/>
    <xf numFmtId="0" fontId="17" fillId="0" borderId="22" xfId="0" applyFont="1" applyBorder="1"/>
    <xf numFmtId="0" fontId="17" fillId="0" borderId="30" xfId="0" applyFont="1" applyBorder="1"/>
    <xf numFmtId="165" fontId="52" fillId="0" borderId="67" xfId="2" quotePrefix="1" applyFont="1" applyBorder="1" applyAlignment="1">
      <alignment horizontal="center"/>
    </xf>
    <xf numFmtId="165" fontId="52" fillId="0" borderId="127" xfId="2" applyFont="1" applyBorder="1" applyAlignment="1">
      <alignment horizontal="center" vertical="center"/>
    </xf>
    <xf numFmtId="165" fontId="52" fillId="0" borderId="129" xfId="2" quotePrefix="1" applyFont="1" applyBorder="1" applyAlignment="1">
      <alignment horizontal="center"/>
    </xf>
    <xf numFmtId="165" fontId="52" fillId="0" borderId="130" xfId="2" applyFont="1" applyBorder="1" applyAlignment="1">
      <alignment horizontal="center" vertical="center"/>
    </xf>
    <xf numFmtId="165" fontId="5" fillId="0" borderId="27" xfId="2" quotePrefix="1" applyFont="1" applyBorder="1" applyAlignment="1">
      <alignment horizontal="center" vertical="center"/>
    </xf>
    <xf numFmtId="165" fontId="5" fillId="0" borderId="39" xfId="2" quotePrefix="1" applyFont="1" applyBorder="1" applyAlignment="1">
      <alignment horizontal="center" vertical="center"/>
    </xf>
    <xf numFmtId="165" fontId="5" fillId="0" borderId="39" xfId="2" applyFont="1" applyBorder="1" applyAlignment="1">
      <alignment horizontal="center" vertical="center"/>
    </xf>
    <xf numFmtId="165" fontId="5" fillId="0" borderId="39" xfId="2" quotePrefix="1" applyFont="1" applyBorder="1" applyAlignment="1">
      <alignment horizontal="center"/>
    </xf>
    <xf numFmtId="165" fontId="5" fillId="0" borderId="39" xfId="0" applyNumberFormat="1" applyFont="1" applyBorder="1" applyAlignment="1">
      <alignment horizontal="center" vertical="center" wrapText="1"/>
    </xf>
    <xf numFmtId="165" fontId="5" fillId="0" borderId="4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2" fillId="3" borderId="67" xfId="2" applyFont="1" applyFill="1" applyBorder="1" applyAlignment="1">
      <alignment horizontal="center" vertical="center"/>
    </xf>
    <xf numFmtId="165" fontId="52" fillId="0" borderId="89" xfId="2" applyFont="1" applyBorder="1" applyAlignment="1">
      <alignment horizontal="center" vertical="center"/>
    </xf>
    <xf numFmtId="165" fontId="52" fillId="3" borderId="132" xfId="2" applyFont="1" applyFill="1" applyBorder="1" applyAlignment="1">
      <alignment horizontal="center" vertical="center"/>
    </xf>
    <xf numFmtId="165" fontId="52" fillId="0" borderId="133" xfId="2" quotePrefix="1" applyFont="1" applyBorder="1" applyAlignment="1">
      <alignment horizontal="center"/>
    </xf>
    <xf numFmtId="165" fontId="52" fillId="0" borderId="134" xfId="0" applyNumberFormat="1" applyFont="1" applyBorder="1" applyAlignment="1">
      <alignment horizontal="center"/>
    </xf>
    <xf numFmtId="165" fontId="53" fillId="0" borderId="135" xfId="2" quotePrefix="1" applyFont="1" applyBorder="1" applyAlignment="1">
      <alignment horizontal="center" vertical="center"/>
    </xf>
    <xf numFmtId="165" fontId="52" fillId="0" borderId="128" xfId="2" applyFont="1" applyBorder="1" applyAlignment="1">
      <alignment horizontal="center" vertical="center"/>
    </xf>
    <xf numFmtId="165" fontId="52" fillId="3" borderId="129" xfId="2" applyFont="1" applyFill="1" applyBorder="1" applyAlignment="1">
      <alignment horizontal="center" vertical="center"/>
    </xf>
    <xf numFmtId="165" fontId="52" fillId="0" borderId="136" xfId="0" applyNumberFormat="1" applyFont="1" applyBorder="1" applyAlignment="1">
      <alignment horizontal="center"/>
    </xf>
    <xf numFmtId="165" fontId="53" fillId="0" borderId="137" xfId="2" quotePrefix="1" applyFont="1" applyBorder="1" applyAlignment="1">
      <alignment horizontal="center" vertical="center"/>
    </xf>
    <xf numFmtId="165" fontId="52" fillId="0" borderId="138" xfId="0" applyNumberFormat="1" applyFont="1" applyBorder="1" applyAlignment="1">
      <alignment horizontal="center"/>
    </xf>
    <xf numFmtId="165" fontId="19" fillId="0" borderId="139" xfId="2" quotePrefix="1" applyFont="1" applyBorder="1" applyAlignment="1">
      <alignment horizontal="center" vertical="center"/>
    </xf>
    <xf numFmtId="165" fontId="52" fillId="3" borderId="140" xfId="2" applyFont="1" applyFill="1" applyBorder="1" applyAlignment="1">
      <alignment horizontal="center" vertical="center"/>
    </xf>
    <xf numFmtId="165" fontId="52" fillId="0" borderId="141" xfId="2" quotePrefix="1" applyFont="1" applyBorder="1" applyAlignment="1">
      <alignment horizontal="center"/>
    </xf>
    <xf numFmtId="165" fontId="52" fillId="0" borderId="142" xfId="0" applyNumberFormat="1" applyFont="1" applyBorder="1" applyAlignment="1">
      <alignment horizontal="center"/>
    </xf>
    <xf numFmtId="0" fontId="17" fillId="0" borderId="143" xfId="0" applyFont="1" applyBorder="1" applyAlignment="1">
      <alignment wrapText="1"/>
    </xf>
    <xf numFmtId="0" fontId="17" fillId="0" borderId="144" xfId="0" applyFont="1" applyBorder="1"/>
    <xf numFmtId="0" fontId="17" fillId="0" borderId="145" xfId="0" applyFont="1" applyBorder="1"/>
    <xf numFmtId="165" fontId="19" fillId="0" borderId="146" xfId="2" quotePrefix="1" applyFont="1" applyBorder="1" applyAlignment="1">
      <alignment horizontal="center" vertical="center"/>
    </xf>
    <xf numFmtId="165" fontId="52" fillId="0" borderId="147" xfId="2" applyFont="1" applyBorder="1" applyAlignment="1">
      <alignment horizontal="center" vertical="center"/>
    </xf>
    <xf numFmtId="0" fontId="16" fillId="2" borderId="148" xfId="0" applyFont="1" applyFill="1" applyBorder="1" applyAlignment="1">
      <alignment horizontal="left" vertical="center"/>
    </xf>
    <xf numFmtId="0" fontId="16" fillId="2" borderId="149" xfId="0" applyFont="1" applyFill="1" applyBorder="1" applyAlignment="1">
      <alignment horizontal="left" vertical="center"/>
    </xf>
    <xf numFmtId="0" fontId="6" fillId="2" borderId="149" xfId="0" applyFont="1" applyFill="1" applyBorder="1" applyAlignment="1">
      <alignment horizontal="left" vertical="center"/>
    </xf>
    <xf numFmtId="0" fontId="6" fillId="2" borderId="150" xfId="0" applyFont="1" applyFill="1" applyBorder="1" applyAlignment="1">
      <alignment horizontal="left" vertical="center"/>
    </xf>
    <xf numFmtId="0" fontId="2" fillId="6" borderId="10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51" xfId="0" applyFont="1" applyFill="1" applyBorder="1" applyAlignment="1">
      <alignment horizontal="center" vertical="center" wrapText="1"/>
    </xf>
    <xf numFmtId="165" fontId="5" fillId="0" borderId="129" xfId="2" applyFont="1" applyBorder="1" applyAlignment="1">
      <alignment horizontal="center" vertical="center"/>
    </xf>
    <xf numFmtId="165" fontId="5" fillId="0" borderId="136" xfId="2" quotePrefix="1" applyFont="1" applyBorder="1" applyAlignment="1">
      <alignment horizontal="center" vertical="center"/>
    </xf>
    <xf numFmtId="165" fontId="5" fillId="0" borderId="141" xfId="2" applyFont="1" applyBorder="1" applyAlignment="1">
      <alignment horizontal="center" vertical="center"/>
    </xf>
    <xf numFmtId="165" fontId="5" fillId="0" borderId="152" xfId="2" quotePrefix="1" applyFont="1" applyBorder="1" applyAlignment="1">
      <alignment horizontal="center" vertical="center"/>
    </xf>
    <xf numFmtId="0" fontId="3" fillId="0" borderId="153" xfId="0" applyFont="1" applyBorder="1"/>
    <xf numFmtId="0" fontId="3" fillId="0" borderId="154" xfId="0" applyFont="1" applyBorder="1"/>
    <xf numFmtId="165" fontId="23" fillId="3" borderId="155" xfId="2" quotePrefix="1" applyFont="1" applyFill="1" applyBorder="1" applyAlignment="1">
      <alignment horizontal="center" vertical="center"/>
    </xf>
    <xf numFmtId="0" fontId="3" fillId="0" borderId="156" xfId="0" quotePrefix="1" applyFont="1" applyBorder="1"/>
    <xf numFmtId="0" fontId="19" fillId="0" borderId="131" xfId="0" applyFont="1" applyBorder="1" applyAlignment="1">
      <alignment wrapText="1"/>
    </xf>
    <xf numFmtId="165" fontId="3" fillId="4" borderId="12" xfId="2" quotePrefix="1" applyFont="1" applyFill="1" applyBorder="1" applyAlignment="1">
      <alignment horizontal="center" vertical="center"/>
    </xf>
    <xf numFmtId="165" fontId="3" fillId="4" borderId="12" xfId="2" applyFont="1" applyFill="1" applyBorder="1" applyAlignment="1">
      <alignment horizontal="center" vertical="center"/>
    </xf>
    <xf numFmtId="165" fontId="3" fillId="4" borderId="13" xfId="2" quotePrefix="1" applyFont="1" applyFill="1" applyBorder="1" applyAlignment="1">
      <alignment horizontal="center" vertical="center"/>
    </xf>
    <xf numFmtId="16" fontId="3" fillId="4" borderId="3" xfId="0" applyNumberFormat="1" applyFont="1" applyFill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157" xfId="0" applyFont="1" applyBorder="1" applyAlignment="1">
      <alignment vertical="center"/>
    </xf>
    <xf numFmtId="0" fontId="3" fillId="0" borderId="15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6" borderId="34" xfId="0" applyFont="1" applyFill="1" applyBorder="1" applyAlignment="1">
      <alignment vertical="center" wrapText="1"/>
    </xf>
    <xf numFmtId="16" fontId="3" fillId="4" borderId="9" xfId="0" applyNumberFormat="1" applyFont="1" applyFill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16" fontId="3" fillId="0" borderId="11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16" fontId="3" fillId="4" borderId="12" xfId="0" applyNumberFormat="1" applyFont="1" applyFill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3" fillId="4" borderId="36" xfId="0" applyFont="1" applyFill="1" applyBorder="1"/>
    <xf numFmtId="165" fontId="19" fillId="0" borderId="147" xfId="2" applyFont="1" applyBorder="1" applyAlignment="1">
      <alignment horizontal="center" vertical="center"/>
    </xf>
    <xf numFmtId="0" fontId="34" fillId="10" borderId="8" xfId="0" applyFont="1" applyFill="1" applyBorder="1" applyAlignment="1">
      <alignment horizontal="left" vertical="center" wrapText="1"/>
    </xf>
    <xf numFmtId="0" fontId="34" fillId="10" borderId="124" xfId="0" applyFont="1" applyFill="1" applyBorder="1" applyAlignment="1">
      <alignment horizontal="center" vertical="center" wrapText="1"/>
    </xf>
    <xf numFmtId="0" fontId="34" fillId="10" borderId="92" xfId="0" applyFont="1" applyFill="1" applyBorder="1" applyAlignment="1">
      <alignment horizontal="center" vertical="center" wrapText="1"/>
    </xf>
    <xf numFmtId="0" fontId="34" fillId="10" borderId="93" xfId="0" applyFont="1" applyFill="1" applyBorder="1" applyAlignment="1">
      <alignment horizontal="center" vertical="center" wrapText="1"/>
    </xf>
    <xf numFmtId="0" fontId="35" fillId="0" borderId="94" xfId="0" applyFont="1" applyBorder="1" applyAlignment="1">
      <alignment horizontal="left"/>
    </xf>
    <xf numFmtId="165" fontId="35" fillId="0" borderId="117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65" fontId="35" fillId="0" borderId="115" xfId="2" applyFont="1" applyBorder="1" applyAlignment="1">
      <alignment horizontal="center" vertical="center"/>
    </xf>
    <xf numFmtId="16" fontId="35" fillId="10" borderId="115" xfId="0" applyNumberFormat="1" applyFont="1" applyFill="1" applyBorder="1" applyAlignment="1">
      <alignment horizontal="center" vertical="center" wrapText="1"/>
    </xf>
    <xf numFmtId="16" fontId="35" fillId="10" borderId="116" xfId="0" applyNumberFormat="1" applyFont="1" applyFill="1" applyBorder="1" applyAlignment="1">
      <alignment horizontal="center" vertical="center" wrapText="1"/>
    </xf>
    <xf numFmtId="0" fontId="35" fillId="0" borderId="120" xfId="0" applyFont="1" applyBorder="1" applyAlignment="1">
      <alignment horizontal="left"/>
    </xf>
    <xf numFmtId="165" fontId="35" fillId="0" borderId="66" xfId="0" applyNumberFormat="1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65" fontId="35" fillId="0" borderId="67" xfId="2" applyFont="1" applyBorder="1" applyAlignment="1">
      <alignment horizontal="center" vertical="center"/>
    </xf>
    <xf numFmtId="16" fontId="35" fillId="10" borderId="67" xfId="0" applyNumberFormat="1" applyFont="1" applyFill="1" applyBorder="1" applyAlignment="1">
      <alignment horizontal="center" vertical="center" wrapText="1"/>
    </xf>
    <xf numFmtId="16" fontId="35" fillId="10" borderId="118" xfId="0" applyNumberFormat="1" applyFont="1" applyFill="1" applyBorder="1" applyAlignment="1">
      <alignment horizontal="center" vertical="center" wrapText="1"/>
    </xf>
    <xf numFmtId="165" fontId="35" fillId="0" borderId="66" xfId="0" applyNumberFormat="1" applyFont="1" applyBorder="1" applyAlignment="1">
      <alignment horizontal="center" vertical="center" wrapText="1"/>
    </xf>
    <xf numFmtId="0" fontId="54" fillId="0" borderId="30" xfId="0" applyFont="1" applyBorder="1"/>
    <xf numFmtId="165" fontId="19" fillId="0" borderId="159" xfId="2" quotePrefix="1" applyFont="1" applyBorder="1" applyAlignment="1">
      <alignment horizontal="center" vertical="center"/>
    </xf>
    <xf numFmtId="165" fontId="19" fillId="0" borderId="68" xfId="2" applyFont="1" applyBorder="1" applyAlignment="1">
      <alignment horizontal="center" vertical="center"/>
    </xf>
    <xf numFmtId="165" fontId="19" fillId="0" borderId="68" xfId="2" quotePrefix="1" applyFont="1" applyBorder="1" applyAlignment="1">
      <alignment horizontal="center"/>
    </xf>
    <xf numFmtId="165" fontId="19" fillId="0" borderId="69" xfId="2" quotePrefix="1" applyFont="1" applyBorder="1" applyAlignment="1">
      <alignment horizontal="center"/>
    </xf>
    <xf numFmtId="0" fontId="19" fillId="0" borderId="22" xfId="0" applyFont="1" applyBorder="1"/>
    <xf numFmtId="0" fontId="19" fillId="0" borderId="23" xfId="0" applyFont="1" applyBorder="1"/>
    <xf numFmtId="164" fontId="16" fillId="8" borderId="26" xfId="1" applyFont="1" applyFill="1" applyBorder="1">
      <alignment vertical="center"/>
    </xf>
    <xf numFmtId="164" fontId="16" fillId="8" borderId="0" xfId="1" applyFont="1" applyFill="1" applyBorder="1">
      <alignment vertical="center"/>
    </xf>
    <xf numFmtId="165" fontId="5" fillId="0" borderId="130" xfId="2" applyFont="1" applyBorder="1" applyAlignment="1">
      <alignment horizontal="center" vertical="center"/>
    </xf>
    <xf numFmtId="165" fontId="5" fillId="0" borderId="130" xfId="2" quotePrefix="1" applyFont="1" applyBorder="1" applyAlignment="1">
      <alignment horizontal="center"/>
    </xf>
    <xf numFmtId="165" fontId="5" fillId="0" borderId="160" xfId="2" quotePrefix="1" applyFont="1" applyBorder="1" applyAlignment="1">
      <alignment horizontal="center"/>
    </xf>
    <xf numFmtId="0" fontId="5" fillId="5" borderId="67" xfId="0" applyFont="1" applyFill="1" applyBorder="1" applyAlignment="1" applyProtection="1">
      <alignment horizontal="left" vertical="center" wrapText="1"/>
      <protection hidden="1"/>
    </xf>
    <xf numFmtId="165" fontId="48" fillId="0" borderId="67" xfId="2" quotePrefix="1" applyFont="1" applyBorder="1" applyAlignment="1">
      <alignment horizontal="center" vertical="center"/>
    </xf>
    <xf numFmtId="165" fontId="5" fillId="5" borderId="67" xfId="0" applyNumberFormat="1" applyFont="1" applyFill="1" applyBorder="1" applyAlignment="1" applyProtection="1">
      <alignment horizontal="center" vertical="center" wrapText="1"/>
      <protection hidden="1"/>
    </xf>
    <xf numFmtId="16" fontId="5" fillId="5" borderId="67" xfId="0" applyNumberFormat="1" applyFont="1" applyFill="1" applyBorder="1" applyAlignment="1" applyProtection="1">
      <alignment horizontal="center" vertical="center" wrapText="1"/>
      <protection hidden="1"/>
    </xf>
    <xf numFmtId="165" fontId="23" fillId="0" borderId="0" xfId="2" quotePrefix="1" applyFont="1" applyBorder="1" applyAlignment="1">
      <alignment horizontal="center" vertical="center"/>
    </xf>
    <xf numFmtId="165" fontId="23" fillId="3" borderId="3" xfId="2" quotePrefix="1" applyFont="1" applyFill="1" applyBorder="1" applyAlignment="1">
      <alignment horizontal="center" vertical="center"/>
    </xf>
    <xf numFmtId="0" fontId="3" fillId="4" borderId="34" xfId="0" applyFont="1" applyFill="1" applyBorder="1"/>
    <xf numFmtId="16" fontId="23" fillId="3" borderId="9" xfId="0" applyNumberFormat="1" applyFont="1" applyFill="1" applyBorder="1" applyAlignment="1">
      <alignment horizontal="center" vertical="center"/>
    </xf>
    <xf numFmtId="165" fontId="5" fillId="0" borderId="10" xfId="2" quotePrefix="1" applyFont="1" applyBorder="1" applyAlignment="1">
      <alignment horizontal="center" vertical="center"/>
    </xf>
    <xf numFmtId="0" fontId="3" fillId="4" borderId="81" xfId="0" applyFont="1" applyFill="1" applyBorder="1"/>
    <xf numFmtId="165" fontId="23" fillId="3" borderId="12" xfId="2" quotePrefix="1" applyFont="1" applyFill="1" applyBorder="1" applyAlignment="1">
      <alignment horizontal="center" vertical="center"/>
    </xf>
    <xf numFmtId="165" fontId="5" fillId="0" borderId="13" xfId="2" quotePrefix="1" applyFont="1" applyBorder="1" applyAlignment="1">
      <alignment horizontal="center" vertical="center"/>
    </xf>
    <xf numFmtId="0" fontId="19" fillId="0" borderId="21" xfId="0" applyFont="1" applyBorder="1"/>
    <xf numFmtId="164" fontId="16" fillId="2" borderId="157" xfId="1" applyFont="1" applyBorder="1" applyAlignment="1">
      <alignment horizontal="left" vertical="center"/>
    </xf>
    <xf numFmtId="164" fontId="16" fillId="2" borderId="158" xfId="1" applyFont="1" applyBorder="1" applyAlignment="1">
      <alignment horizontal="left" vertical="center"/>
    </xf>
    <xf numFmtId="164" fontId="15" fillId="2" borderId="41" xfId="1" applyFont="1" applyBorder="1" applyAlignment="1">
      <alignment horizontal="left" vertical="center"/>
    </xf>
    <xf numFmtId="164" fontId="15" fillId="2" borderId="42" xfId="1" applyFont="1" applyBorder="1" applyAlignment="1">
      <alignment horizontal="left" vertical="center"/>
    </xf>
    <xf numFmtId="0" fontId="18" fillId="7" borderId="0" xfId="0" applyFont="1" applyFill="1" applyAlignment="1">
      <alignment horizontal="center" vertical="center"/>
    </xf>
    <xf numFmtId="164" fontId="15" fillId="2" borderId="17" xfId="1" applyFont="1" applyBorder="1" applyAlignment="1">
      <alignment horizontal="left" vertical="center"/>
    </xf>
    <xf numFmtId="164" fontId="15" fillId="2" borderId="18" xfId="1" applyFont="1" applyBorder="1" applyAlignment="1">
      <alignment horizontal="left" vertical="center"/>
    </xf>
    <xf numFmtId="164" fontId="15" fillId="2" borderId="14" xfId="1" applyFont="1" applyBorder="1" applyAlignment="1">
      <alignment horizontal="left" vertical="center"/>
    </xf>
    <xf numFmtId="164" fontId="15" fillId="2" borderId="15" xfId="1" applyFont="1" applyBorder="1" applyAlignment="1">
      <alignment horizontal="left" vertical="center"/>
    </xf>
    <xf numFmtId="164" fontId="15" fillId="2" borderId="35" xfId="1" applyFont="1" applyBorder="1" applyAlignment="1">
      <alignment horizontal="left"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30" fillId="2" borderId="17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left"/>
    </xf>
    <xf numFmtId="0" fontId="30" fillId="2" borderId="26" xfId="0" applyFont="1" applyFill="1" applyBorder="1" applyAlignment="1">
      <alignment horizontal="left"/>
    </xf>
    <xf numFmtId="0" fontId="30" fillId="2" borderId="0" xfId="0" applyFont="1" applyFill="1" applyAlignment="1">
      <alignment horizontal="left"/>
    </xf>
    <xf numFmtId="164" fontId="16" fillId="2" borderId="76" xfId="1" applyFont="1" applyBorder="1" applyAlignment="1">
      <alignment horizontal="left" vertical="center"/>
    </xf>
    <xf numFmtId="164" fontId="31" fillId="2" borderId="17" xfId="1" applyFont="1" applyBorder="1" applyAlignment="1">
      <alignment horizontal="left" vertical="center"/>
    </xf>
    <xf numFmtId="164" fontId="31" fillId="2" borderId="72" xfId="1" applyFont="1" applyBorder="1" applyAlignment="1">
      <alignment horizontal="left" vertical="center"/>
    </xf>
    <xf numFmtId="0" fontId="18" fillId="8" borderId="0" xfId="0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10" fillId="2" borderId="0" xfId="0" applyFont="1" applyFill="1" applyAlignment="1">
      <alignment vertical="center" wrapText="1"/>
    </xf>
    <xf numFmtId="164" fontId="15" fillId="2" borderId="4" xfId="1" applyFont="1" applyBorder="1" applyAlignment="1">
      <alignment vertical="center"/>
    </xf>
    <xf numFmtId="0" fontId="10" fillId="9" borderId="82" xfId="0" applyFont="1" applyFill="1" applyBorder="1" applyAlignment="1"/>
    <xf numFmtId="0" fontId="10" fillId="9" borderId="83" xfId="0" applyFont="1" applyFill="1" applyBorder="1" applyAlignment="1"/>
    <xf numFmtId="0" fontId="38" fillId="8" borderId="4" xfId="0" applyFont="1" applyFill="1" applyBorder="1" applyAlignment="1">
      <alignment horizontal="left" vertical="center"/>
    </xf>
    <xf numFmtId="0" fontId="38" fillId="8" borderId="5" xfId="0" applyFont="1" applyFill="1" applyBorder="1" applyAlignment="1">
      <alignment horizontal="left" vertical="center"/>
    </xf>
    <xf numFmtId="0" fontId="38" fillId="8" borderId="6" xfId="0" applyFont="1" applyFill="1" applyBorder="1" applyAlignment="1">
      <alignment horizontal="left" vertical="center"/>
    </xf>
    <xf numFmtId="0" fontId="43" fillId="0" borderId="26" xfId="0" applyFont="1" applyBorder="1" applyAlignment="1">
      <alignment horizontal="justify" vertical="center" wrapText="1"/>
    </xf>
    <xf numFmtId="0" fontId="43" fillId="0" borderId="0" xfId="0" applyFont="1" applyAlignment="1">
      <alignment horizontal="justify" vertical="center" wrapText="1"/>
    </xf>
    <xf numFmtId="164" fontId="16" fillId="2" borderId="17" xfId="1" applyFont="1" applyBorder="1" applyAlignment="1">
      <alignment horizontal="left" vertical="center"/>
    </xf>
    <xf numFmtId="164" fontId="16" fillId="2" borderId="18" xfId="1" applyFont="1" applyBorder="1" applyAlignment="1">
      <alignment horizontal="left" vertical="center"/>
    </xf>
    <xf numFmtId="164" fontId="16" fillId="2" borderId="14" xfId="1" applyFont="1" applyBorder="1" applyAlignment="1">
      <alignment horizontal="left" vertical="center"/>
    </xf>
    <xf numFmtId="164" fontId="16" fillId="2" borderId="90" xfId="1" applyFont="1" applyBorder="1" applyAlignment="1">
      <alignment vertical="center"/>
    </xf>
    <xf numFmtId="0" fontId="49" fillId="2" borderId="114" xfId="0" applyFont="1" applyFill="1" applyBorder="1" applyAlignment="1">
      <alignment wrapText="1"/>
    </xf>
    <xf numFmtId="0" fontId="16" fillId="11" borderId="101" xfId="0" applyFont="1" applyFill="1" applyBorder="1" applyAlignment="1">
      <alignment horizontal="left" vertical="center" wrapText="1"/>
    </xf>
    <xf numFmtId="0" fontId="16" fillId="11" borderId="0" xfId="0" applyFont="1" applyFill="1" applyAlignment="1">
      <alignment horizontal="left" vertical="center" wrapText="1"/>
    </xf>
    <xf numFmtId="164" fontId="16" fillId="2" borderId="4" xfId="1" applyFont="1" applyBorder="1" applyAlignment="1">
      <alignment horizontal="left" vertical="center"/>
    </xf>
    <xf numFmtId="164" fontId="16" fillId="2" borderId="79" xfId="1" applyFont="1" applyBorder="1" applyAlignment="1">
      <alignment horizontal="left" vertical="center"/>
    </xf>
    <xf numFmtId="0" fontId="24" fillId="12" borderId="3" xfId="0" applyNumberFormat="1" applyFont="1" applyFill="1" applyBorder="1" applyAlignment="1"/>
    <xf numFmtId="0" fontId="24" fillId="12" borderId="3" xfId="0" applyNumberFormat="1" applyFont="1" applyFill="1" applyBorder="1" applyAlignment="1">
      <alignment horizontal="center"/>
    </xf>
    <xf numFmtId="166" fontId="24" fillId="12" borderId="3" xfId="0" applyNumberFormat="1" applyFont="1" applyFill="1" applyBorder="1" applyAlignment="1">
      <alignment horizontal="center"/>
    </xf>
    <xf numFmtId="166" fontId="24" fillId="12" borderId="89" xfId="0" applyNumberFormat="1" applyFont="1" applyFill="1" applyBorder="1" applyAlignment="1">
      <alignment horizontal="center"/>
    </xf>
    <xf numFmtId="166" fontId="24" fillId="12" borderId="19" xfId="0" applyNumberFormat="1" applyFont="1" applyFill="1" applyBorder="1" applyAlignment="1">
      <alignment horizontal="center"/>
    </xf>
    <xf numFmtId="166" fontId="24" fillId="12" borderId="3" xfId="0" applyNumberFormat="1" applyFont="1" applyFill="1" applyBorder="1" applyAlignment="1">
      <alignment horizontal="center" vertical="center"/>
    </xf>
    <xf numFmtId="0" fontId="55" fillId="0" borderId="3" xfId="0" applyNumberFormat="1" applyFont="1" applyFill="1" applyBorder="1" applyAlignment="1">
      <alignment horizontal="center" vertical="center" wrapText="1"/>
    </xf>
    <xf numFmtId="49" fontId="56" fillId="0" borderId="161" xfId="0" applyNumberFormat="1" applyFont="1" applyFill="1" applyBorder="1" applyAlignment="1">
      <alignment horizontal="center" vertical="center" wrapText="1"/>
    </xf>
    <xf numFmtId="49" fontId="57" fillId="0" borderId="161" xfId="0" applyNumberFormat="1" applyFont="1" applyFill="1" applyBorder="1" applyAlignment="1">
      <alignment horizontal="center" vertical="center" wrapText="1"/>
    </xf>
    <xf numFmtId="49" fontId="56" fillId="0" borderId="161" xfId="0" applyNumberFormat="1" applyFont="1" applyBorder="1" applyAlignment="1">
      <alignment horizontal="center" vertical="center" wrapText="1"/>
    </xf>
    <xf numFmtId="166" fontId="58" fillId="0" borderId="162" xfId="0" applyNumberFormat="1" applyFont="1" applyFill="1" applyBorder="1" applyAlignment="1">
      <alignment horizontal="center" vertical="center"/>
    </xf>
    <xf numFmtId="49" fontId="59" fillId="0" borderId="161" xfId="0" applyNumberFormat="1" applyFont="1" applyFill="1" applyBorder="1" applyAlignment="1">
      <alignment horizontal="center" vertical="center" wrapText="1"/>
    </xf>
    <xf numFmtId="0" fontId="60" fillId="0" borderId="163" xfId="0" applyFont="1" applyBorder="1" applyAlignment="1">
      <alignment horizontal="center" vertical="center" wrapText="1"/>
    </xf>
    <xf numFmtId="0" fontId="55" fillId="0" borderId="162" xfId="0" applyNumberFormat="1" applyFont="1" applyFill="1" applyBorder="1" applyAlignment="1">
      <alignment horizontal="center" vertical="center"/>
    </xf>
    <xf numFmtId="49" fontId="62" fillId="0" borderId="162" xfId="0" applyNumberFormat="1" applyFont="1" applyFill="1" applyBorder="1" applyAlignment="1">
      <alignment horizontal="center" vertical="center" wrapText="1"/>
    </xf>
    <xf numFmtId="0" fontId="60" fillId="0" borderId="164" xfId="0" applyFont="1" applyBorder="1" applyAlignment="1">
      <alignment horizontal="center" vertical="center" wrapText="1"/>
    </xf>
    <xf numFmtId="166" fontId="63" fillId="0" borderId="68" xfId="0" applyNumberFormat="1" applyFont="1" applyFill="1" applyBorder="1" applyAlignment="1">
      <alignment horizontal="center" vertical="center"/>
    </xf>
    <xf numFmtId="0" fontId="60" fillId="0" borderId="159" xfId="0" applyFont="1" applyBorder="1" applyAlignment="1">
      <alignment horizontal="center" vertical="center" wrapText="1"/>
    </xf>
    <xf numFmtId="0" fontId="60" fillId="0" borderId="162" xfId="0" applyFont="1" applyBorder="1" applyAlignment="1">
      <alignment horizontal="center" vertical="center" wrapText="1"/>
    </xf>
    <xf numFmtId="49" fontId="64" fillId="0" borderId="162" xfId="0" applyNumberFormat="1" applyFont="1" applyFill="1" applyBorder="1" applyAlignment="1">
      <alignment horizontal="center" vertical="center" wrapText="1"/>
    </xf>
    <xf numFmtId="49" fontId="61" fillId="0" borderId="161" xfId="0" applyNumberFormat="1" applyFont="1" applyBorder="1" applyAlignment="1">
      <alignment horizontal="center" vertical="center" wrapText="1"/>
    </xf>
    <xf numFmtId="166" fontId="65" fillId="0" borderId="162" xfId="0" applyNumberFormat="1" applyFont="1" applyFill="1" applyBorder="1" applyAlignment="1">
      <alignment horizontal="center" vertical="center"/>
    </xf>
    <xf numFmtId="0" fontId="66" fillId="12" borderId="0" xfId="0" applyNumberFormat="1" applyFont="1" applyFill="1" applyAlignment="1"/>
    <xf numFmtId="165" fontId="67" fillId="0" borderId="0" xfId="0" applyNumberFormat="1" applyFont="1"/>
    <xf numFmtId="0" fontId="68" fillId="0" borderId="0" xfId="0" applyFont="1"/>
    <xf numFmtId="0" fontId="69" fillId="0" borderId="0" xfId="0" applyFont="1"/>
    <xf numFmtId="165" fontId="69" fillId="0" borderId="0" xfId="0" applyNumberFormat="1" applyFont="1" applyFill="1" applyAlignment="1"/>
    <xf numFmtId="165" fontId="68" fillId="0" borderId="0" xfId="0" applyNumberFormat="1" applyFont="1" applyFill="1" applyAlignment="1"/>
    <xf numFmtId="49" fontId="57" fillId="0" borderId="161" xfId="0" applyNumberFormat="1" applyFont="1" applyBorder="1" applyAlignment="1">
      <alignment horizontal="center" vertical="center" wrapText="1"/>
    </xf>
    <xf numFmtId="49" fontId="70" fillId="0" borderId="161" xfId="0" applyNumberFormat="1" applyFont="1" applyFill="1" applyBorder="1" applyAlignment="1">
      <alignment horizontal="center" vertical="center" wrapText="1"/>
    </xf>
    <xf numFmtId="0" fontId="60" fillId="0" borderId="165" xfId="0" applyFont="1" applyBorder="1" applyAlignment="1">
      <alignment horizontal="center" vertical="center" wrapText="1"/>
    </xf>
    <xf numFmtId="0" fontId="60" fillId="0" borderId="166" xfId="0" applyFont="1" applyBorder="1" applyAlignment="1">
      <alignment horizontal="center" vertical="center" wrapText="1"/>
    </xf>
    <xf numFmtId="0" fontId="60" fillId="0" borderId="165" xfId="0" applyFont="1" applyBorder="1" applyAlignment="1">
      <alignment horizontal="center" vertical="center" wrapText="1"/>
    </xf>
    <xf numFmtId="0" fontId="60" fillId="0" borderId="68" xfId="0" applyFont="1" applyBorder="1" applyAlignment="1">
      <alignment horizontal="center" vertical="center" wrapText="1"/>
    </xf>
  </cellXfs>
  <cellStyles count="4">
    <cellStyle name="LineTableCell" xfId="2"/>
    <cellStyle name="Normal" xfId="0" builtinId="0"/>
    <cellStyle name="Normal 6" xfId="3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BFA6CC2-D8A4-4214-8FBB-4EFDEB169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C052C47-BE3F-48E7-9D97-156BEF269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854074</xdr:colOff>
      <xdr:row>3</xdr:row>
      <xdr:rowOff>91466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DD6545E-9035-4B44-A7F9-75065D13E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178299" cy="605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tabSelected="1" workbookViewId="0">
      <selection activeCell="R16" sqref="R16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48" max="248" width="17.7109375" customWidth="1"/>
    <col min="249" max="252" width="15.7109375" customWidth="1"/>
    <col min="253" max="253" width="6.42578125" customWidth="1"/>
    <col min="254" max="254" width="9.42578125" customWidth="1"/>
    <col min="255" max="255" width="15.7109375" customWidth="1"/>
    <col min="504" max="504" width="17.7109375" customWidth="1"/>
    <col min="505" max="508" width="15.7109375" customWidth="1"/>
    <col min="509" max="509" width="6.42578125" customWidth="1"/>
    <col min="510" max="510" width="9.42578125" customWidth="1"/>
    <col min="511" max="511" width="15.7109375" customWidth="1"/>
    <col min="760" max="760" width="17.7109375" customWidth="1"/>
    <col min="761" max="764" width="15.7109375" customWidth="1"/>
    <col min="765" max="765" width="6.42578125" customWidth="1"/>
    <col min="766" max="766" width="9.42578125" customWidth="1"/>
    <col min="767" max="767" width="15.7109375" customWidth="1"/>
    <col min="1016" max="1016" width="17.7109375" customWidth="1"/>
    <col min="1017" max="1020" width="15.7109375" customWidth="1"/>
    <col min="1021" max="1021" width="6.42578125" customWidth="1"/>
    <col min="1022" max="1022" width="9.42578125" customWidth="1"/>
    <col min="1023" max="1023" width="15.7109375" customWidth="1"/>
    <col min="1272" max="1272" width="17.7109375" customWidth="1"/>
    <col min="1273" max="1276" width="15.7109375" customWidth="1"/>
    <col min="1277" max="1277" width="6.42578125" customWidth="1"/>
    <col min="1278" max="1278" width="9.42578125" customWidth="1"/>
    <col min="1279" max="1279" width="15.7109375" customWidth="1"/>
    <col min="1528" max="1528" width="17.7109375" customWidth="1"/>
    <col min="1529" max="1532" width="15.7109375" customWidth="1"/>
    <col min="1533" max="1533" width="6.42578125" customWidth="1"/>
    <col min="1534" max="1534" width="9.42578125" customWidth="1"/>
    <col min="1535" max="1535" width="15.7109375" customWidth="1"/>
    <col min="1784" max="1784" width="17.7109375" customWidth="1"/>
    <col min="1785" max="1788" width="15.7109375" customWidth="1"/>
    <col min="1789" max="1789" width="6.42578125" customWidth="1"/>
    <col min="1790" max="1790" width="9.42578125" customWidth="1"/>
    <col min="1791" max="1791" width="15.7109375" customWidth="1"/>
    <col min="2040" max="2040" width="17.7109375" customWidth="1"/>
    <col min="2041" max="2044" width="15.7109375" customWidth="1"/>
    <col min="2045" max="2045" width="6.42578125" customWidth="1"/>
    <col min="2046" max="2046" width="9.42578125" customWidth="1"/>
    <col min="2047" max="2047" width="15.7109375" customWidth="1"/>
    <col min="2296" max="2296" width="17.7109375" customWidth="1"/>
    <col min="2297" max="2300" width="15.7109375" customWidth="1"/>
    <col min="2301" max="2301" width="6.42578125" customWidth="1"/>
    <col min="2302" max="2302" width="9.42578125" customWidth="1"/>
    <col min="2303" max="2303" width="15.7109375" customWidth="1"/>
    <col min="2552" max="2552" width="17.7109375" customWidth="1"/>
    <col min="2553" max="2556" width="15.7109375" customWidth="1"/>
    <col min="2557" max="2557" width="6.42578125" customWidth="1"/>
    <col min="2558" max="2558" width="9.42578125" customWidth="1"/>
    <col min="2559" max="2559" width="15.7109375" customWidth="1"/>
    <col min="2808" max="2808" width="17.7109375" customWidth="1"/>
    <col min="2809" max="2812" width="15.7109375" customWidth="1"/>
    <col min="2813" max="2813" width="6.42578125" customWidth="1"/>
    <col min="2814" max="2814" width="9.42578125" customWidth="1"/>
    <col min="2815" max="2815" width="15.7109375" customWidth="1"/>
    <col min="3064" max="3064" width="17.7109375" customWidth="1"/>
    <col min="3065" max="3068" width="15.7109375" customWidth="1"/>
    <col min="3069" max="3069" width="6.42578125" customWidth="1"/>
    <col min="3070" max="3070" width="9.42578125" customWidth="1"/>
    <col min="3071" max="3071" width="15.7109375" customWidth="1"/>
    <col min="3320" max="3320" width="17.7109375" customWidth="1"/>
    <col min="3321" max="3324" width="15.7109375" customWidth="1"/>
    <col min="3325" max="3325" width="6.42578125" customWidth="1"/>
    <col min="3326" max="3326" width="9.42578125" customWidth="1"/>
    <col min="3327" max="3327" width="15.7109375" customWidth="1"/>
    <col min="3576" max="3576" width="17.7109375" customWidth="1"/>
    <col min="3577" max="3580" width="15.7109375" customWidth="1"/>
    <col min="3581" max="3581" width="6.42578125" customWidth="1"/>
    <col min="3582" max="3582" width="9.42578125" customWidth="1"/>
    <col min="3583" max="3583" width="15.7109375" customWidth="1"/>
    <col min="3832" max="3832" width="17.7109375" customWidth="1"/>
    <col min="3833" max="3836" width="15.7109375" customWidth="1"/>
    <col min="3837" max="3837" width="6.42578125" customWidth="1"/>
    <col min="3838" max="3838" width="9.42578125" customWidth="1"/>
    <col min="3839" max="3839" width="15.7109375" customWidth="1"/>
    <col min="4088" max="4088" width="17.7109375" customWidth="1"/>
    <col min="4089" max="4092" width="15.7109375" customWidth="1"/>
    <col min="4093" max="4093" width="6.42578125" customWidth="1"/>
    <col min="4094" max="4094" width="9.42578125" customWidth="1"/>
    <col min="4095" max="4095" width="15.7109375" customWidth="1"/>
    <col min="4344" max="4344" width="17.7109375" customWidth="1"/>
    <col min="4345" max="4348" width="15.7109375" customWidth="1"/>
    <col min="4349" max="4349" width="6.42578125" customWidth="1"/>
    <col min="4350" max="4350" width="9.42578125" customWidth="1"/>
    <col min="4351" max="4351" width="15.7109375" customWidth="1"/>
    <col min="4600" max="4600" width="17.7109375" customWidth="1"/>
    <col min="4601" max="4604" width="15.7109375" customWidth="1"/>
    <col min="4605" max="4605" width="6.42578125" customWidth="1"/>
    <col min="4606" max="4606" width="9.42578125" customWidth="1"/>
    <col min="4607" max="4607" width="15.7109375" customWidth="1"/>
    <col min="4856" max="4856" width="17.7109375" customWidth="1"/>
    <col min="4857" max="4860" width="15.7109375" customWidth="1"/>
    <col min="4861" max="4861" width="6.42578125" customWidth="1"/>
    <col min="4862" max="4862" width="9.42578125" customWidth="1"/>
    <col min="4863" max="4863" width="15.7109375" customWidth="1"/>
    <col min="5112" max="5112" width="17.7109375" customWidth="1"/>
    <col min="5113" max="5116" width="15.7109375" customWidth="1"/>
    <col min="5117" max="5117" width="6.42578125" customWidth="1"/>
    <col min="5118" max="5118" width="9.42578125" customWidth="1"/>
    <col min="5119" max="5119" width="15.7109375" customWidth="1"/>
    <col min="5368" max="5368" width="17.7109375" customWidth="1"/>
    <col min="5369" max="5372" width="15.7109375" customWidth="1"/>
    <col min="5373" max="5373" width="6.42578125" customWidth="1"/>
    <col min="5374" max="5374" width="9.42578125" customWidth="1"/>
    <col min="5375" max="5375" width="15.7109375" customWidth="1"/>
    <col min="5624" max="5624" width="17.7109375" customWidth="1"/>
    <col min="5625" max="5628" width="15.7109375" customWidth="1"/>
    <col min="5629" max="5629" width="6.42578125" customWidth="1"/>
    <col min="5630" max="5630" width="9.42578125" customWidth="1"/>
    <col min="5631" max="5631" width="15.7109375" customWidth="1"/>
    <col min="5880" max="5880" width="17.7109375" customWidth="1"/>
    <col min="5881" max="5884" width="15.7109375" customWidth="1"/>
    <col min="5885" max="5885" width="6.42578125" customWidth="1"/>
    <col min="5886" max="5886" width="9.42578125" customWidth="1"/>
    <col min="5887" max="5887" width="15.7109375" customWidth="1"/>
    <col min="6136" max="6136" width="17.7109375" customWidth="1"/>
    <col min="6137" max="6140" width="15.7109375" customWidth="1"/>
    <col min="6141" max="6141" width="6.42578125" customWidth="1"/>
    <col min="6142" max="6142" width="9.42578125" customWidth="1"/>
    <col min="6143" max="6143" width="15.7109375" customWidth="1"/>
    <col min="6392" max="6392" width="17.7109375" customWidth="1"/>
    <col min="6393" max="6396" width="15.7109375" customWidth="1"/>
    <col min="6397" max="6397" width="6.42578125" customWidth="1"/>
    <col min="6398" max="6398" width="9.42578125" customWidth="1"/>
    <col min="6399" max="6399" width="15.7109375" customWidth="1"/>
    <col min="6648" max="6648" width="17.7109375" customWidth="1"/>
    <col min="6649" max="6652" width="15.7109375" customWidth="1"/>
    <col min="6653" max="6653" width="6.42578125" customWidth="1"/>
    <col min="6654" max="6654" width="9.42578125" customWidth="1"/>
    <col min="6655" max="6655" width="15.7109375" customWidth="1"/>
    <col min="6904" max="6904" width="17.7109375" customWidth="1"/>
    <col min="6905" max="6908" width="15.7109375" customWidth="1"/>
    <col min="6909" max="6909" width="6.42578125" customWidth="1"/>
    <col min="6910" max="6910" width="9.42578125" customWidth="1"/>
    <col min="6911" max="6911" width="15.7109375" customWidth="1"/>
    <col min="7160" max="7160" width="17.7109375" customWidth="1"/>
    <col min="7161" max="7164" width="15.7109375" customWidth="1"/>
    <col min="7165" max="7165" width="6.42578125" customWidth="1"/>
    <col min="7166" max="7166" width="9.42578125" customWidth="1"/>
    <col min="7167" max="7167" width="15.7109375" customWidth="1"/>
    <col min="7416" max="7416" width="17.7109375" customWidth="1"/>
    <col min="7417" max="7420" width="15.7109375" customWidth="1"/>
    <col min="7421" max="7421" width="6.42578125" customWidth="1"/>
    <col min="7422" max="7422" width="9.42578125" customWidth="1"/>
    <col min="7423" max="7423" width="15.7109375" customWidth="1"/>
    <col min="7672" max="7672" width="17.7109375" customWidth="1"/>
    <col min="7673" max="7676" width="15.7109375" customWidth="1"/>
    <col min="7677" max="7677" width="6.42578125" customWidth="1"/>
    <col min="7678" max="7678" width="9.42578125" customWidth="1"/>
    <col min="7679" max="7679" width="15.7109375" customWidth="1"/>
    <col min="7928" max="7928" width="17.7109375" customWidth="1"/>
    <col min="7929" max="7932" width="15.7109375" customWidth="1"/>
    <col min="7933" max="7933" width="6.42578125" customWidth="1"/>
    <col min="7934" max="7934" width="9.42578125" customWidth="1"/>
    <col min="7935" max="7935" width="15.7109375" customWidth="1"/>
    <col min="8184" max="8184" width="17.7109375" customWidth="1"/>
    <col min="8185" max="8188" width="15.7109375" customWidth="1"/>
    <col min="8189" max="8189" width="6.42578125" customWidth="1"/>
    <col min="8190" max="8190" width="9.42578125" customWidth="1"/>
    <col min="8191" max="8191" width="15.7109375" customWidth="1"/>
    <col min="8440" max="8440" width="17.7109375" customWidth="1"/>
    <col min="8441" max="8444" width="15.7109375" customWidth="1"/>
    <col min="8445" max="8445" width="6.42578125" customWidth="1"/>
    <col min="8446" max="8446" width="9.42578125" customWidth="1"/>
    <col min="8447" max="8447" width="15.7109375" customWidth="1"/>
    <col min="8696" max="8696" width="17.7109375" customWidth="1"/>
    <col min="8697" max="8700" width="15.7109375" customWidth="1"/>
    <col min="8701" max="8701" width="6.42578125" customWidth="1"/>
    <col min="8702" max="8702" width="9.42578125" customWidth="1"/>
    <col min="8703" max="8703" width="15.7109375" customWidth="1"/>
    <col min="8952" max="8952" width="17.7109375" customWidth="1"/>
    <col min="8953" max="8956" width="15.7109375" customWidth="1"/>
    <col min="8957" max="8957" width="6.42578125" customWidth="1"/>
    <col min="8958" max="8958" width="9.42578125" customWidth="1"/>
    <col min="8959" max="8959" width="15.7109375" customWidth="1"/>
    <col min="9208" max="9208" width="17.7109375" customWidth="1"/>
    <col min="9209" max="9212" width="15.7109375" customWidth="1"/>
    <col min="9213" max="9213" width="6.42578125" customWidth="1"/>
    <col min="9214" max="9214" width="9.42578125" customWidth="1"/>
    <col min="9215" max="9215" width="15.7109375" customWidth="1"/>
    <col min="9464" max="9464" width="17.7109375" customWidth="1"/>
    <col min="9465" max="9468" width="15.7109375" customWidth="1"/>
    <col min="9469" max="9469" width="6.42578125" customWidth="1"/>
    <col min="9470" max="9470" width="9.42578125" customWidth="1"/>
    <col min="9471" max="9471" width="15.7109375" customWidth="1"/>
    <col min="9720" max="9720" width="17.7109375" customWidth="1"/>
    <col min="9721" max="9724" width="15.7109375" customWidth="1"/>
    <col min="9725" max="9725" width="6.42578125" customWidth="1"/>
    <col min="9726" max="9726" width="9.42578125" customWidth="1"/>
    <col min="9727" max="9727" width="15.7109375" customWidth="1"/>
    <col min="9976" max="9976" width="17.7109375" customWidth="1"/>
    <col min="9977" max="9980" width="15.7109375" customWidth="1"/>
    <col min="9981" max="9981" width="6.42578125" customWidth="1"/>
    <col min="9982" max="9982" width="9.42578125" customWidth="1"/>
    <col min="9983" max="9983" width="15.7109375" customWidth="1"/>
    <col min="10232" max="10232" width="17.7109375" customWidth="1"/>
    <col min="10233" max="10236" width="15.7109375" customWidth="1"/>
    <col min="10237" max="10237" width="6.42578125" customWidth="1"/>
    <col min="10238" max="10238" width="9.42578125" customWidth="1"/>
    <col min="10239" max="10239" width="15.7109375" customWidth="1"/>
    <col min="10488" max="10488" width="17.7109375" customWidth="1"/>
    <col min="10489" max="10492" width="15.7109375" customWidth="1"/>
    <col min="10493" max="10493" width="6.42578125" customWidth="1"/>
    <col min="10494" max="10494" width="9.42578125" customWidth="1"/>
    <col min="10495" max="10495" width="15.7109375" customWidth="1"/>
    <col min="10744" max="10744" width="17.7109375" customWidth="1"/>
    <col min="10745" max="10748" width="15.7109375" customWidth="1"/>
    <col min="10749" max="10749" width="6.42578125" customWidth="1"/>
    <col min="10750" max="10750" width="9.42578125" customWidth="1"/>
    <col min="10751" max="10751" width="15.7109375" customWidth="1"/>
    <col min="11000" max="11000" width="17.7109375" customWidth="1"/>
    <col min="11001" max="11004" width="15.7109375" customWidth="1"/>
    <col min="11005" max="11005" width="6.42578125" customWidth="1"/>
    <col min="11006" max="11006" width="9.42578125" customWidth="1"/>
    <col min="11007" max="11007" width="15.7109375" customWidth="1"/>
    <col min="11256" max="11256" width="17.7109375" customWidth="1"/>
    <col min="11257" max="11260" width="15.7109375" customWidth="1"/>
    <col min="11261" max="11261" width="6.42578125" customWidth="1"/>
    <col min="11262" max="11262" width="9.42578125" customWidth="1"/>
    <col min="11263" max="11263" width="15.7109375" customWidth="1"/>
    <col min="11512" max="11512" width="17.7109375" customWidth="1"/>
    <col min="11513" max="11516" width="15.7109375" customWidth="1"/>
    <col min="11517" max="11517" width="6.42578125" customWidth="1"/>
    <col min="11518" max="11518" width="9.42578125" customWidth="1"/>
    <col min="11519" max="11519" width="15.7109375" customWidth="1"/>
    <col min="11768" max="11768" width="17.7109375" customWidth="1"/>
    <col min="11769" max="11772" width="15.7109375" customWidth="1"/>
    <col min="11773" max="11773" width="6.42578125" customWidth="1"/>
    <col min="11774" max="11774" width="9.42578125" customWidth="1"/>
    <col min="11775" max="11775" width="15.7109375" customWidth="1"/>
    <col min="12024" max="12024" width="17.7109375" customWidth="1"/>
    <col min="12025" max="12028" width="15.7109375" customWidth="1"/>
    <col min="12029" max="12029" width="6.42578125" customWidth="1"/>
    <col min="12030" max="12030" width="9.42578125" customWidth="1"/>
    <col min="12031" max="12031" width="15.7109375" customWidth="1"/>
    <col min="12280" max="12280" width="17.7109375" customWidth="1"/>
    <col min="12281" max="12284" width="15.7109375" customWidth="1"/>
    <col min="12285" max="12285" width="6.42578125" customWidth="1"/>
    <col min="12286" max="12286" width="9.42578125" customWidth="1"/>
    <col min="12287" max="12287" width="15.7109375" customWidth="1"/>
    <col min="12536" max="12536" width="17.7109375" customWidth="1"/>
    <col min="12537" max="12540" width="15.7109375" customWidth="1"/>
    <col min="12541" max="12541" width="6.42578125" customWidth="1"/>
    <col min="12542" max="12542" width="9.42578125" customWidth="1"/>
    <col min="12543" max="12543" width="15.7109375" customWidth="1"/>
    <col min="12792" max="12792" width="17.7109375" customWidth="1"/>
    <col min="12793" max="12796" width="15.7109375" customWidth="1"/>
    <col min="12797" max="12797" width="6.42578125" customWidth="1"/>
    <col min="12798" max="12798" width="9.42578125" customWidth="1"/>
    <col min="12799" max="12799" width="15.7109375" customWidth="1"/>
    <col min="13048" max="13048" width="17.7109375" customWidth="1"/>
    <col min="13049" max="13052" width="15.7109375" customWidth="1"/>
    <col min="13053" max="13053" width="6.42578125" customWidth="1"/>
    <col min="13054" max="13054" width="9.42578125" customWidth="1"/>
    <col min="13055" max="13055" width="15.7109375" customWidth="1"/>
    <col min="13304" max="13304" width="17.7109375" customWidth="1"/>
    <col min="13305" max="13308" width="15.7109375" customWidth="1"/>
    <col min="13309" max="13309" width="6.42578125" customWidth="1"/>
    <col min="13310" max="13310" width="9.42578125" customWidth="1"/>
    <col min="13311" max="13311" width="15.7109375" customWidth="1"/>
    <col min="13560" max="13560" width="17.7109375" customWidth="1"/>
    <col min="13561" max="13564" width="15.7109375" customWidth="1"/>
    <col min="13565" max="13565" width="6.42578125" customWidth="1"/>
    <col min="13566" max="13566" width="9.42578125" customWidth="1"/>
    <col min="13567" max="13567" width="15.7109375" customWidth="1"/>
    <col min="13816" max="13816" width="17.7109375" customWidth="1"/>
    <col min="13817" max="13820" width="15.7109375" customWidth="1"/>
    <col min="13821" max="13821" width="6.42578125" customWidth="1"/>
    <col min="13822" max="13822" width="9.42578125" customWidth="1"/>
    <col min="13823" max="13823" width="15.7109375" customWidth="1"/>
    <col min="14072" max="14072" width="17.7109375" customWidth="1"/>
    <col min="14073" max="14076" width="15.7109375" customWidth="1"/>
    <col min="14077" max="14077" width="6.42578125" customWidth="1"/>
    <col min="14078" max="14078" width="9.42578125" customWidth="1"/>
    <col min="14079" max="14079" width="15.7109375" customWidth="1"/>
    <col min="14328" max="14328" width="17.7109375" customWidth="1"/>
    <col min="14329" max="14332" width="15.7109375" customWidth="1"/>
    <col min="14333" max="14333" width="6.42578125" customWidth="1"/>
    <col min="14334" max="14334" width="9.42578125" customWidth="1"/>
    <col min="14335" max="14335" width="15.7109375" customWidth="1"/>
    <col min="14584" max="14584" width="17.7109375" customWidth="1"/>
    <col min="14585" max="14588" width="15.7109375" customWidth="1"/>
    <col min="14589" max="14589" width="6.42578125" customWidth="1"/>
    <col min="14590" max="14590" width="9.42578125" customWidth="1"/>
    <col min="14591" max="14591" width="15.7109375" customWidth="1"/>
    <col min="14840" max="14840" width="17.7109375" customWidth="1"/>
    <col min="14841" max="14844" width="15.7109375" customWidth="1"/>
    <col min="14845" max="14845" width="6.42578125" customWidth="1"/>
    <col min="14846" max="14846" width="9.42578125" customWidth="1"/>
    <col min="14847" max="14847" width="15.7109375" customWidth="1"/>
    <col min="15096" max="15096" width="17.7109375" customWidth="1"/>
    <col min="15097" max="15100" width="15.7109375" customWidth="1"/>
    <col min="15101" max="15101" width="6.42578125" customWidth="1"/>
    <col min="15102" max="15102" width="9.42578125" customWidth="1"/>
    <col min="15103" max="15103" width="15.7109375" customWidth="1"/>
    <col min="15352" max="15352" width="17.7109375" customWidth="1"/>
    <col min="15353" max="15356" width="15.7109375" customWidth="1"/>
    <col min="15357" max="15357" width="6.42578125" customWidth="1"/>
    <col min="15358" max="15358" width="9.42578125" customWidth="1"/>
    <col min="15359" max="15359" width="15.7109375" customWidth="1"/>
    <col min="15608" max="15608" width="17.7109375" customWidth="1"/>
    <col min="15609" max="15612" width="15.7109375" customWidth="1"/>
    <col min="15613" max="15613" width="6.42578125" customWidth="1"/>
    <col min="15614" max="15614" width="9.42578125" customWidth="1"/>
    <col min="15615" max="15615" width="15.7109375" customWidth="1"/>
    <col min="15864" max="15864" width="17.7109375" customWidth="1"/>
    <col min="15865" max="15868" width="15.7109375" customWidth="1"/>
    <col min="15869" max="15869" width="6.42578125" customWidth="1"/>
    <col min="15870" max="15870" width="9.42578125" customWidth="1"/>
    <col min="15871" max="15871" width="15.7109375" customWidth="1"/>
    <col min="16120" max="16120" width="17.7109375" customWidth="1"/>
    <col min="16121" max="16124" width="15.7109375" customWidth="1"/>
    <col min="16125" max="16125" width="6.42578125" customWidth="1"/>
    <col min="16126" max="16126" width="9.42578125" customWidth="1"/>
    <col min="16127" max="16127" width="15.7109375" customWidth="1"/>
  </cols>
  <sheetData>
    <row r="2" spans="1:8" ht="15.75">
      <c r="A2" s="492" t="s">
        <v>214</v>
      </c>
      <c r="B2" s="493" t="s">
        <v>215</v>
      </c>
      <c r="C2" s="494" t="s">
        <v>216</v>
      </c>
      <c r="D2" s="494" t="s">
        <v>217</v>
      </c>
      <c r="E2" s="495" t="s">
        <v>218</v>
      </c>
      <c r="F2" s="496"/>
      <c r="G2" s="497" t="s">
        <v>219</v>
      </c>
      <c r="H2" s="494" t="s">
        <v>220</v>
      </c>
    </row>
    <row r="3" spans="1:8">
      <c r="A3" s="498" t="s">
        <v>221</v>
      </c>
      <c r="B3" s="501" t="s">
        <v>226</v>
      </c>
      <c r="C3" s="501" t="s">
        <v>231</v>
      </c>
      <c r="D3" s="520" t="s">
        <v>243</v>
      </c>
      <c r="E3" s="501" t="s">
        <v>244</v>
      </c>
      <c r="F3" s="502" t="s">
        <v>222</v>
      </c>
      <c r="G3" s="503" t="s">
        <v>223</v>
      </c>
      <c r="H3" s="504" t="s">
        <v>224</v>
      </c>
    </row>
    <row r="4" spans="1:8">
      <c r="A4" s="505"/>
      <c r="B4" s="501" t="s">
        <v>226</v>
      </c>
      <c r="C4" s="501" t="s">
        <v>245</v>
      </c>
      <c r="D4" s="520" t="s">
        <v>246</v>
      </c>
      <c r="E4" s="501" t="s">
        <v>247</v>
      </c>
      <c r="F4" s="502" t="s">
        <v>222</v>
      </c>
      <c r="G4" s="506" t="s">
        <v>223</v>
      </c>
      <c r="H4" s="507"/>
    </row>
    <row r="5" spans="1:8">
      <c r="A5" s="505"/>
      <c r="B5" s="501" t="s">
        <v>226</v>
      </c>
      <c r="C5" s="501" t="s">
        <v>248</v>
      </c>
      <c r="D5" s="520" t="s">
        <v>249</v>
      </c>
      <c r="E5" s="501" t="s">
        <v>250</v>
      </c>
      <c r="F5" s="502" t="s">
        <v>222</v>
      </c>
      <c r="G5" s="506" t="s">
        <v>223</v>
      </c>
      <c r="H5" s="507"/>
    </row>
    <row r="6" spans="1:8">
      <c r="A6" s="505"/>
      <c r="B6" s="501" t="s">
        <v>226</v>
      </c>
      <c r="C6" s="501" t="s">
        <v>251</v>
      </c>
      <c r="D6" s="520" t="s">
        <v>252</v>
      </c>
      <c r="E6" s="501" t="s">
        <v>253</v>
      </c>
      <c r="F6" s="508" t="s">
        <v>222</v>
      </c>
      <c r="G6" s="508" t="s">
        <v>223</v>
      </c>
      <c r="H6" s="509"/>
    </row>
    <row r="7" spans="1:8">
      <c r="A7" s="505"/>
      <c r="B7" s="499" t="s">
        <v>227</v>
      </c>
      <c r="C7" s="499" t="s">
        <v>245</v>
      </c>
      <c r="D7" s="521" t="s">
        <v>254</v>
      </c>
      <c r="E7" s="501" t="s">
        <v>255</v>
      </c>
      <c r="F7" s="502" t="s">
        <v>230</v>
      </c>
      <c r="G7" s="506" t="s">
        <v>228</v>
      </c>
      <c r="H7" s="510" t="s">
        <v>229</v>
      </c>
    </row>
    <row r="8" spans="1:8">
      <c r="A8" s="505"/>
      <c r="B8" s="499" t="s">
        <v>227</v>
      </c>
      <c r="C8" s="499" t="s">
        <v>248</v>
      </c>
      <c r="D8" s="521" t="s">
        <v>256</v>
      </c>
      <c r="E8" s="501" t="s">
        <v>257</v>
      </c>
      <c r="F8" s="502" t="s">
        <v>230</v>
      </c>
      <c r="G8" s="511" t="s">
        <v>228</v>
      </c>
      <c r="H8" s="510"/>
    </row>
    <row r="9" spans="1:8">
      <c r="A9" s="505"/>
      <c r="B9" s="499" t="s">
        <v>227</v>
      </c>
      <c r="C9" s="499" t="s">
        <v>251</v>
      </c>
      <c r="D9" s="521" t="s">
        <v>258</v>
      </c>
      <c r="E9" s="501" t="s">
        <v>259</v>
      </c>
      <c r="F9" s="502" t="s">
        <v>230</v>
      </c>
      <c r="G9" s="506" t="s">
        <v>228</v>
      </c>
      <c r="H9" s="510"/>
    </row>
    <row r="10" spans="1:8">
      <c r="A10" s="505"/>
      <c r="B10" s="499" t="s">
        <v>227</v>
      </c>
      <c r="C10" s="499" t="s">
        <v>260</v>
      </c>
      <c r="D10" s="521" t="s">
        <v>261</v>
      </c>
      <c r="E10" s="501" t="s">
        <v>262</v>
      </c>
      <c r="F10" s="502" t="s">
        <v>230</v>
      </c>
      <c r="G10" s="511" t="s">
        <v>228</v>
      </c>
      <c r="H10" s="510"/>
    </row>
    <row r="11" spans="1:8" ht="62.25" customHeight="1">
      <c r="A11" s="505"/>
      <c r="B11" s="499" t="s">
        <v>225</v>
      </c>
      <c r="C11" s="499" t="s">
        <v>231</v>
      </c>
      <c r="D11" s="500" t="s">
        <v>234</v>
      </c>
      <c r="E11" s="512" t="s">
        <v>272</v>
      </c>
      <c r="F11" s="513" t="s">
        <v>271</v>
      </c>
      <c r="G11" s="506" t="s">
        <v>228</v>
      </c>
      <c r="H11" s="524" t="s">
        <v>273</v>
      </c>
    </row>
    <row r="12" spans="1:8" ht="16.5" customHeight="1">
      <c r="A12" s="505"/>
      <c r="B12" s="501" t="s">
        <v>225</v>
      </c>
      <c r="C12" s="501" t="s">
        <v>245</v>
      </c>
      <c r="D12" s="520" t="s">
        <v>263</v>
      </c>
      <c r="E12" s="501" t="s">
        <v>264</v>
      </c>
      <c r="F12" s="502" t="s">
        <v>232</v>
      </c>
      <c r="G12" s="506" t="s">
        <v>228</v>
      </c>
      <c r="H12" s="522" t="s">
        <v>233</v>
      </c>
    </row>
    <row r="13" spans="1:8">
      <c r="A13" s="505"/>
      <c r="B13" s="501" t="s">
        <v>225</v>
      </c>
      <c r="C13" s="501" t="s">
        <v>248</v>
      </c>
      <c r="D13" s="520" t="s">
        <v>265</v>
      </c>
      <c r="E13" s="501" t="s">
        <v>266</v>
      </c>
      <c r="F13" s="502" t="s">
        <v>232</v>
      </c>
      <c r="G13" s="506" t="s">
        <v>228</v>
      </c>
      <c r="H13" s="523"/>
    </row>
    <row r="14" spans="1:8">
      <c r="A14" s="505"/>
      <c r="B14" s="501" t="s">
        <v>225</v>
      </c>
      <c r="C14" s="501" t="s">
        <v>251</v>
      </c>
      <c r="D14" s="520" t="s">
        <v>267</v>
      </c>
      <c r="E14" s="501" t="s">
        <v>268</v>
      </c>
      <c r="F14" s="502" t="s">
        <v>232</v>
      </c>
      <c r="G14" s="506" t="s">
        <v>228</v>
      </c>
      <c r="H14" s="523"/>
    </row>
    <row r="15" spans="1:8">
      <c r="A15" s="505"/>
      <c r="B15" s="501" t="s">
        <v>225</v>
      </c>
      <c r="C15" s="501" t="s">
        <v>260</v>
      </c>
      <c r="D15" s="520" t="s">
        <v>269</v>
      </c>
      <c r="E15" s="501" t="s">
        <v>270</v>
      </c>
      <c r="F15" s="502" t="s">
        <v>232</v>
      </c>
      <c r="G15" s="506" t="s">
        <v>228</v>
      </c>
      <c r="H15" s="525"/>
    </row>
    <row r="17" spans="1:1">
      <c r="A17" s="514" t="s">
        <v>235</v>
      </c>
    </row>
    <row r="18" spans="1:1">
      <c r="A18" s="515" t="s">
        <v>236</v>
      </c>
    </row>
    <row r="19" spans="1:1">
      <c r="A19" s="515" t="s">
        <v>237</v>
      </c>
    </row>
    <row r="20" spans="1:1" s="43" customFormat="1" ht="14.25">
      <c r="A20" s="516" t="s">
        <v>238</v>
      </c>
    </row>
    <row r="21" spans="1:1">
      <c r="A21" s="517" t="s">
        <v>239</v>
      </c>
    </row>
    <row r="22" spans="1:1">
      <c r="A22" s="518" t="s">
        <v>240</v>
      </c>
    </row>
    <row r="23" spans="1:1">
      <c r="A23" s="518" t="s">
        <v>241</v>
      </c>
    </row>
    <row r="24" spans="1:1">
      <c r="A24" s="519" t="s">
        <v>242</v>
      </c>
    </row>
  </sheetData>
  <mergeCells count="5">
    <mergeCell ref="E2:F2"/>
    <mergeCell ref="A3:A15"/>
    <mergeCell ref="H3:H6"/>
    <mergeCell ref="H7:H10"/>
    <mergeCell ref="H12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6"/>
  <sheetViews>
    <sheetView topLeftCell="A19" workbookViewId="0">
      <selection activeCell="I66" sqref="I66"/>
    </sheetView>
  </sheetViews>
  <sheetFormatPr defaultRowHeight="15"/>
  <cols>
    <col min="1" max="1" width="51" customWidth="1"/>
    <col min="2" max="2" width="37.28515625" customWidth="1"/>
    <col min="3" max="3" width="15.42578125" bestFit="1" customWidth="1"/>
    <col min="4" max="4" width="10.7109375" bestFit="1" customWidth="1"/>
    <col min="5" max="5" width="17.28515625" bestFit="1" customWidth="1"/>
    <col min="6" max="6" width="21.42578125" customWidth="1"/>
    <col min="7" max="7" width="18.140625" customWidth="1"/>
    <col min="8" max="8" width="15.140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 ht="15" customHeight="1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15" customHeight="1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</row>
    <row r="3" spans="1:11" ht="15" customHeight="1">
      <c r="A3" s="457"/>
      <c r="B3" s="457"/>
      <c r="C3" s="457"/>
      <c r="D3" s="457"/>
      <c r="E3" s="457"/>
      <c r="F3" s="457"/>
      <c r="G3" s="457"/>
      <c r="H3" s="457"/>
      <c r="I3" s="457"/>
      <c r="J3" s="457"/>
      <c r="K3" s="457"/>
    </row>
    <row r="4" spans="1:11" ht="34.5" customHeight="1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7"/>
    </row>
    <row r="5" spans="1:11" s="3" customFormat="1" ht="21">
      <c r="A5" s="3" t="s">
        <v>1</v>
      </c>
      <c r="B5" s="4"/>
      <c r="C5" s="4"/>
      <c r="D5" s="4"/>
      <c r="E5" s="4"/>
      <c r="F5" s="4"/>
      <c r="G5" s="4"/>
    </row>
    <row r="6" spans="1:11" s="3" customFormat="1" ht="16.899999999999999" customHeight="1" thickBot="1">
      <c r="B6" s="4"/>
      <c r="C6" s="4"/>
      <c r="D6" s="4"/>
      <c r="E6" s="4"/>
      <c r="F6" s="4"/>
      <c r="G6" s="4"/>
    </row>
    <row r="7" spans="1:11" ht="15.75" thickBot="1">
      <c r="A7" s="458" t="s">
        <v>2</v>
      </c>
      <c r="B7" s="459"/>
      <c r="C7" s="459"/>
      <c r="D7" s="459"/>
      <c r="E7" s="459"/>
      <c r="F7" s="459"/>
      <c r="G7" s="459"/>
      <c r="H7" s="459"/>
      <c r="I7" s="460"/>
    </row>
    <row r="8" spans="1:11" ht="58.5" customHeight="1" thickBot="1">
      <c r="A8" s="9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2" t="s">
        <v>11</v>
      </c>
    </row>
    <row r="9" spans="1:11">
      <c r="A9" s="38" t="s">
        <v>12</v>
      </c>
      <c r="B9" s="337">
        <v>44652</v>
      </c>
      <c r="C9" s="39">
        <v>44656</v>
      </c>
      <c r="D9" s="39">
        <v>44658</v>
      </c>
      <c r="E9" s="39">
        <v>44683</v>
      </c>
      <c r="F9" s="39">
        <v>44687</v>
      </c>
      <c r="G9" s="39">
        <v>44689</v>
      </c>
      <c r="H9" s="39">
        <v>44691</v>
      </c>
      <c r="I9" s="39">
        <v>44692</v>
      </c>
      <c r="J9" s="40"/>
      <c r="K9" s="40"/>
    </row>
    <row r="10" spans="1:11">
      <c r="A10" s="41" t="s">
        <v>13</v>
      </c>
      <c r="B10" s="338">
        <v>44657</v>
      </c>
      <c r="C10" s="24">
        <f t="shared" ref="C10:D13" si="0">B10+2</f>
        <v>44659</v>
      </c>
      <c r="D10" s="24">
        <f t="shared" si="0"/>
        <v>44661</v>
      </c>
      <c r="E10" s="23">
        <f>D10+25</f>
        <v>44686</v>
      </c>
      <c r="F10" s="23">
        <f t="shared" ref="F10:F13" si="1">E10+4</f>
        <v>44690</v>
      </c>
      <c r="G10" s="23">
        <f t="shared" ref="G10:G13" si="2">F10+2</f>
        <v>44692</v>
      </c>
      <c r="H10" s="23">
        <f>G10+2</f>
        <v>44694</v>
      </c>
      <c r="I10" s="42">
        <f t="shared" ref="I10:I13" si="3">H10+1</f>
        <v>44695</v>
      </c>
      <c r="J10" s="43"/>
      <c r="K10" s="43"/>
    </row>
    <row r="11" spans="1:11" ht="15.75">
      <c r="A11" s="37" t="s">
        <v>14</v>
      </c>
      <c r="B11" s="44">
        <f>B9+7</f>
        <v>44659</v>
      </c>
      <c r="C11" s="24">
        <f t="shared" si="0"/>
        <v>44661</v>
      </c>
      <c r="D11" s="24">
        <f t="shared" si="0"/>
        <v>44663</v>
      </c>
      <c r="E11" s="23">
        <f t="shared" ref="E11:E13" si="4">D11+25</f>
        <v>44688</v>
      </c>
      <c r="F11" s="23">
        <f t="shared" si="1"/>
        <v>44692</v>
      </c>
      <c r="G11" s="23">
        <f t="shared" si="2"/>
        <v>44694</v>
      </c>
      <c r="H11" s="23">
        <f>G11+2</f>
        <v>44696</v>
      </c>
      <c r="I11" s="42">
        <f t="shared" si="3"/>
        <v>44697</v>
      </c>
      <c r="J11" s="40"/>
      <c r="K11" s="40"/>
    </row>
    <row r="12" spans="1:11" ht="15.75">
      <c r="A12" s="37" t="s">
        <v>15</v>
      </c>
      <c r="B12" s="44">
        <f>B11+7</f>
        <v>44666</v>
      </c>
      <c r="C12" s="24">
        <f t="shared" si="0"/>
        <v>44668</v>
      </c>
      <c r="D12" s="24">
        <f t="shared" si="0"/>
        <v>44670</v>
      </c>
      <c r="E12" s="23">
        <f t="shared" si="4"/>
        <v>44695</v>
      </c>
      <c r="F12" s="23">
        <f t="shared" si="1"/>
        <v>44699</v>
      </c>
      <c r="G12" s="23">
        <f t="shared" si="2"/>
        <v>44701</v>
      </c>
      <c r="H12" s="23">
        <f>G12+2</f>
        <v>44703</v>
      </c>
      <c r="I12" s="42">
        <f t="shared" si="3"/>
        <v>44704</v>
      </c>
      <c r="J12" s="40"/>
      <c r="K12" s="40"/>
    </row>
    <row r="13" spans="1:11" ht="16.5" thickBot="1">
      <c r="A13" s="45" t="s">
        <v>16</v>
      </c>
      <c r="B13" s="46">
        <f>B12+7</f>
        <v>44673</v>
      </c>
      <c r="C13" s="47">
        <f t="shared" si="0"/>
        <v>44675</v>
      </c>
      <c r="D13" s="47">
        <f t="shared" si="0"/>
        <v>44677</v>
      </c>
      <c r="E13" s="31">
        <f t="shared" si="4"/>
        <v>44702</v>
      </c>
      <c r="F13" s="31">
        <f t="shared" si="1"/>
        <v>44706</v>
      </c>
      <c r="G13" s="31">
        <f t="shared" si="2"/>
        <v>44708</v>
      </c>
      <c r="H13" s="31">
        <f>G13+2</f>
        <v>44710</v>
      </c>
      <c r="I13" s="48">
        <f t="shared" si="3"/>
        <v>44711</v>
      </c>
      <c r="J13" s="40"/>
      <c r="K13" s="40"/>
    </row>
    <row r="14" spans="1:11" ht="16.5" thickBot="1">
      <c r="A14" s="15"/>
      <c r="B14" s="15"/>
      <c r="C14" s="15"/>
      <c r="D14" s="15"/>
      <c r="E14" s="15"/>
      <c r="F14" s="15"/>
      <c r="G14" s="15"/>
    </row>
    <row r="15" spans="1:11" ht="15.75" thickBot="1">
      <c r="A15" s="458" t="s">
        <v>17</v>
      </c>
      <c r="B15" s="461"/>
      <c r="C15" s="461"/>
      <c r="D15" s="461"/>
      <c r="E15" s="461"/>
      <c r="F15" s="461"/>
      <c r="G15" s="462"/>
    </row>
    <row r="16" spans="1:11" ht="30.75" thickBot="1">
      <c r="A16" s="138" t="s">
        <v>3</v>
      </c>
      <c r="B16" s="228" t="s">
        <v>18</v>
      </c>
      <c r="C16" s="16" t="s">
        <v>5</v>
      </c>
      <c r="D16" s="16" t="s">
        <v>6</v>
      </c>
      <c r="E16" s="16" t="s">
        <v>19</v>
      </c>
      <c r="F16" s="16" t="s">
        <v>20</v>
      </c>
      <c r="G16" s="17" t="s">
        <v>21</v>
      </c>
    </row>
    <row r="17" spans="1:9" ht="15.75">
      <c r="A17" s="333" t="s">
        <v>22</v>
      </c>
      <c r="B17" s="21">
        <v>44648</v>
      </c>
      <c r="C17" s="22">
        <f>B17+2</f>
        <v>44650</v>
      </c>
      <c r="D17" s="21">
        <v>44652</v>
      </c>
      <c r="E17" s="22">
        <f>D17+36</f>
        <v>44688</v>
      </c>
      <c r="F17" s="22">
        <f>E17+4</f>
        <v>44692</v>
      </c>
      <c r="G17" s="335">
        <f>D17+45</f>
        <v>44697</v>
      </c>
    </row>
    <row r="18" spans="1:9" ht="15.75">
      <c r="A18" s="334" t="s">
        <v>23</v>
      </c>
      <c r="B18" s="24">
        <v>44652</v>
      </c>
      <c r="C18" s="24">
        <f>B18+4</f>
        <v>44656</v>
      </c>
      <c r="D18" s="24">
        <f>C18+1</f>
        <v>44657</v>
      </c>
      <c r="E18" s="24">
        <f>D18+37</f>
        <v>44694</v>
      </c>
      <c r="F18" s="24">
        <f>E18+4</f>
        <v>44698</v>
      </c>
      <c r="G18" s="336">
        <f>D18+46</f>
        <v>44703</v>
      </c>
    </row>
    <row r="19" spans="1:9" ht="15.75">
      <c r="A19" s="334" t="s">
        <v>24</v>
      </c>
      <c r="B19" s="24"/>
      <c r="C19" s="24"/>
      <c r="D19" s="24"/>
      <c r="E19" s="24"/>
      <c r="F19" s="24"/>
      <c r="G19" s="336"/>
    </row>
    <row r="20" spans="1:9" ht="15.75">
      <c r="A20" s="334" t="s">
        <v>25</v>
      </c>
      <c r="B20" s="396">
        <v>44666</v>
      </c>
      <c r="C20" s="397">
        <v>44669</v>
      </c>
      <c r="D20" s="396">
        <v>44671</v>
      </c>
      <c r="E20" s="397">
        <v>44707</v>
      </c>
      <c r="F20" s="397">
        <v>44710</v>
      </c>
      <c r="G20" s="404">
        <v>44714</v>
      </c>
    </row>
    <row r="21" spans="1:9" ht="16.5" thickBot="1">
      <c r="A21" s="409" t="s">
        <v>26</v>
      </c>
      <c r="B21" s="393">
        <f>C21-2</f>
        <v>44676</v>
      </c>
      <c r="C21" s="393">
        <f>D21-2</f>
        <v>44678</v>
      </c>
      <c r="D21" s="393">
        <v>44680</v>
      </c>
      <c r="E21" s="393">
        <f>D21+38</f>
        <v>44718</v>
      </c>
      <c r="F21" s="394">
        <f>E21+3</f>
        <v>44721</v>
      </c>
      <c r="G21" s="395">
        <f>D21+45</f>
        <v>44725</v>
      </c>
    </row>
    <row r="22" spans="1:9" ht="15.75" thickBot="1">
      <c r="A22" s="18"/>
      <c r="B22" s="19"/>
      <c r="C22" s="20"/>
      <c r="D22" s="20"/>
      <c r="E22" s="20"/>
      <c r="F22" s="20"/>
      <c r="G22" s="20"/>
    </row>
    <row r="23" spans="1:9" ht="16.5" thickBot="1">
      <c r="A23" s="463" t="s">
        <v>27</v>
      </c>
      <c r="B23" s="464"/>
      <c r="C23" s="464"/>
      <c r="D23" s="464"/>
      <c r="E23" s="464"/>
      <c r="F23" s="464"/>
      <c r="G23" s="464"/>
      <c r="H23" s="464"/>
      <c r="I23" s="53"/>
    </row>
    <row r="24" spans="1:9" ht="45.75" thickBot="1">
      <c r="A24" s="25" t="s">
        <v>28</v>
      </c>
      <c r="B24" s="2" t="s">
        <v>29</v>
      </c>
      <c r="C24" s="5" t="s">
        <v>30</v>
      </c>
      <c r="D24" s="26" t="s">
        <v>6</v>
      </c>
      <c r="E24" s="27" t="s">
        <v>31</v>
      </c>
      <c r="F24" s="26" t="s">
        <v>32</v>
      </c>
      <c r="G24" s="26" t="s">
        <v>33</v>
      </c>
      <c r="H24" s="27" t="s">
        <v>34</v>
      </c>
      <c r="I24" s="54"/>
    </row>
    <row r="25" spans="1:9">
      <c r="A25" s="401" t="s">
        <v>35</v>
      </c>
      <c r="B25" s="402">
        <f>C25-2</f>
        <v>44658</v>
      </c>
      <c r="C25" s="6">
        <f>D25-2</f>
        <v>44660</v>
      </c>
      <c r="D25" s="402">
        <v>44662</v>
      </c>
      <c r="E25" s="6">
        <f>D25+25</f>
        <v>44687</v>
      </c>
      <c r="F25" s="6">
        <f>E25+5</f>
        <v>44692</v>
      </c>
      <c r="G25" s="6">
        <f>F25+5</f>
        <v>44697</v>
      </c>
      <c r="H25" s="7">
        <f t="shared" ref="H25:H26" si="5">G25+4</f>
        <v>44701</v>
      </c>
      <c r="I25" s="34"/>
    </row>
    <row r="26" spans="1:9">
      <c r="A26" s="403" t="s">
        <v>36</v>
      </c>
      <c r="B26" s="396">
        <f>C26-2</f>
        <v>44664</v>
      </c>
      <c r="C26" s="397">
        <f>D26-2</f>
        <v>44666</v>
      </c>
      <c r="D26" s="396">
        <v>44668</v>
      </c>
      <c r="E26" s="397">
        <f>D26+26</f>
        <v>44694</v>
      </c>
      <c r="F26" s="397">
        <f>E26+5</f>
        <v>44699</v>
      </c>
      <c r="G26" s="397">
        <f>F26+5</f>
        <v>44704</v>
      </c>
      <c r="H26" s="404">
        <f t="shared" si="5"/>
        <v>44708</v>
      </c>
      <c r="I26" s="34"/>
    </row>
    <row r="27" spans="1:9">
      <c r="A27" s="403" t="s">
        <v>24</v>
      </c>
      <c r="B27" s="397"/>
      <c r="C27" s="397"/>
      <c r="D27" s="397"/>
      <c r="E27" s="397"/>
      <c r="F27" s="397"/>
      <c r="G27" s="397"/>
      <c r="H27" s="404"/>
      <c r="I27" s="34"/>
    </row>
    <row r="28" spans="1:9" ht="15.75" thickBot="1">
      <c r="A28" s="405" t="s">
        <v>37</v>
      </c>
      <c r="B28" s="406">
        <v>44676</v>
      </c>
      <c r="C28" s="407">
        <v>44678</v>
      </c>
      <c r="D28" s="406">
        <v>44679</v>
      </c>
      <c r="E28" s="407">
        <v>44705</v>
      </c>
      <c r="F28" s="407">
        <v>44710</v>
      </c>
      <c r="G28" s="407">
        <v>44715</v>
      </c>
      <c r="H28" s="408">
        <v>44719</v>
      </c>
      <c r="I28" s="34"/>
    </row>
    <row r="29" spans="1:9" ht="15.75" thickBot="1">
      <c r="A29" s="398"/>
      <c r="B29" s="399"/>
      <c r="C29" s="399"/>
      <c r="D29" s="399"/>
      <c r="E29" s="399"/>
      <c r="F29" s="400"/>
      <c r="G29" s="400"/>
      <c r="H29" s="400"/>
      <c r="I29" s="34"/>
    </row>
    <row r="30" spans="1:9" ht="15.75" thickBot="1">
      <c r="A30" s="398"/>
      <c r="B30" s="399"/>
      <c r="C30" s="399"/>
      <c r="D30" s="399"/>
      <c r="E30" s="399"/>
      <c r="F30" s="400"/>
      <c r="G30" s="400"/>
      <c r="H30" s="400"/>
      <c r="I30" s="34"/>
    </row>
    <row r="31" spans="1:9" ht="15.75" thickBot="1">
      <c r="A31" s="455" t="s">
        <v>38</v>
      </c>
      <c r="B31" s="456"/>
      <c r="C31" s="456"/>
      <c r="D31" s="456"/>
      <c r="E31" s="456"/>
      <c r="F31" s="34"/>
      <c r="G31" s="34"/>
      <c r="H31" s="34"/>
      <c r="I31" s="34"/>
    </row>
    <row r="32" spans="1:9" ht="45.75" thickBot="1">
      <c r="A32" s="138" t="s">
        <v>3</v>
      </c>
      <c r="B32" s="299" t="s">
        <v>4</v>
      </c>
      <c r="C32" s="300" t="s">
        <v>5</v>
      </c>
      <c r="D32" s="300" t="s">
        <v>6</v>
      </c>
      <c r="E32" s="300" t="s">
        <v>39</v>
      </c>
      <c r="F32" s="34"/>
      <c r="G32" s="34"/>
      <c r="H32" s="34"/>
      <c r="I32" s="34"/>
    </row>
    <row r="33" spans="1:10" ht="15.75">
      <c r="A33" s="446" t="s">
        <v>40</v>
      </c>
      <c r="B33" s="447">
        <f>C33-2</f>
        <v>44657</v>
      </c>
      <c r="C33" s="13">
        <f>D33-1</f>
        <v>44659</v>
      </c>
      <c r="D33" s="13">
        <v>44660</v>
      </c>
      <c r="E33" s="448">
        <f>D33+14</f>
        <v>44674</v>
      </c>
      <c r="F33" s="34"/>
      <c r="G33" s="34"/>
      <c r="H33" s="34"/>
      <c r="I33" s="34"/>
    </row>
    <row r="34" spans="1:10" ht="15.75">
      <c r="A34" s="449" t="s">
        <v>41</v>
      </c>
      <c r="B34" s="445">
        <f>B33+7</f>
        <v>44664</v>
      </c>
      <c r="C34" s="36">
        <f t="shared" ref="C34:C36" si="6">B34+2</f>
        <v>44666</v>
      </c>
      <c r="D34" s="36">
        <f>D33+7</f>
        <v>44667</v>
      </c>
      <c r="E34" s="14">
        <f>D34+14</f>
        <v>44681</v>
      </c>
      <c r="F34" s="34"/>
      <c r="G34" s="34"/>
      <c r="H34" s="34"/>
      <c r="I34" s="34"/>
    </row>
    <row r="35" spans="1:10" ht="15.75">
      <c r="A35" s="449" t="s">
        <v>42</v>
      </c>
      <c r="B35" s="445">
        <f>B34+7</f>
        <v>44671</v>
      </c>
      <c r="C35" s="36">
        <f t="shared" si="6"/>
        <v>44673</v>
      </c>
      <c r="D35" s="36">
        <f>D34+7</f>
        <v>44674</v>
      </c>
      <c r="E35" s="14">
        <f>D35+14</f>
        <v>44688</v>
      </c>
      <c r="F35" s="34"/>
      <c r="G35" s="34"/>
      <c r="H35" s="34"/>
      <c r="I35" s="34"/>
    </row>
    <row r="36" spans="1:10" ht="16.5" thickBot="1">
      <c r="A36" s="409" t="s">
        <v>43</v>
      </c>
      <c r="B36" s="450">
        <f>B35+7</f>
        <v>44678</v>
      </c>
      <c r="C36" s="106">
        <f t="shared" si="6"/>
        <v>44680</v>
      </c>
      <c r="D36" s="106">
        <f>D35+7</f>
        <v>44681</v>
      </c>
      <c r="E36" s="451">
        <f>D36+14</f>
        <v>44695</v>
      </c>
      <c r="F36" s="56"/>
      <c r="G36" s="34"/>
      <c r="H36" s="34"/>
      <c r="I36" s="34"/>
    </row>
    <row r="37" spans="1:10" ht="15.75">
      <c r="A37" s="55"/>
      <c r="B37" s="444"/>
      <c r="C37" s="35"/>
      <c r="D37" s="35"/>
      <c r="E37" s="34"/>
      <c r="F37" s="56"/>
      <c r="G37" s="34"/>
      <c r="H37" s="34"/>
      <c r="I37" s="34"/>
    </row>
    <row r="38" spans="1:10" ht="16.5" thickBot="1">
      <c r="A38" s="55"/>
      <c r="B38" s="444"/>
      <c r="C38" s="35"/>
      <c r="D38" s="35"/>
      <c r="E38" s="34"/>
      <c r="F38" s="56"/>
      <c r="G38" s="34"/>
      <c r="H38" s="34"/>
      <c r="I38" s="34"/>
    </row>
    <row r="39" spans="1:10" ht="15.75" thickBot="1">
      <c r="A39" s="377" t="s">
        <v>44</v>
      </c>
      <c r="B39" s="378"/>
      <c r="C39" s="379"/>
      <c r="D39" s="379"/>
      <c r="E39" s="380"/>
      <c r="F39" s="56"/>
      <c r="G39" s="34"/>
      <c r="H39" s="34"/>
      <c r="I39" s="34"/>
    </row>
    <row r="40" spans="1:10" ht="30">
      <c r="A40" s="138" t="s">
        <v>28</v>
      </c>
      <c r="B40" s="381" t="s">
        <v>45</v>
      </c>
      <c r="C40" s="382" t="s">
        <v>46</v>
      </c>
      <c r="D40" s="382" t="s">
        <v>6</v>
      </c>
      <c r="E40" s="383" t="s">
        <v>47</v>
      </c>
      <c r="F40" s="56"/>
      <c r="G40" s="34"/>
      <c r="H40" s="34"/>
      <c r="I40" s="34"/>
    </row>
    <row r="41" spans="1:10" ht="15.75">
      <c r="A41" s="388" t="s">
        <v>48</v>
      </c>
      <c r="B41" s="390"/>
      <c r="C41" s="384"/>
      <c r="D41" s="384"/>
      <c r="E41" s="385"/>
      <c r="F41" s="56"/>
      <c r="G41" s="34"/>
      <c r="H41" s="34"/>
      <c r="I41" s="34"/>
    </row>
    <row r="42" spans="1:10" ht="15.75">
      <c r="A42" s="389"/>
      <c r="B42" s="391"/>
      <c r="C42" s="386"/>
      <c r="D42" s="386"/>
      <c r="E42" s="387"/>
      <c r="F42" s="56"/>
      <c r="G42" s="34"/>
      <c r="H42" s="34"/>
      <c r="I42" s="34"/>
    </row>
    <row r="44" spans="1:10" ht="15.75" thickBot="1">
      <c r="A44" s="57" t="s">
        <v>49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0" ht="30.75" thickBot="1">
      <c r="A45" s="230" t="s">
        <v>28</v>
      </c>
      <c r="B45" s="229" t="s">
        <v>29</v>
      </c>
      <c r="C45" s="59" t="s">
        <v>46</v>
      </c>
      <c r="D45" s="59" t="s">
        <v>6</v>
      </c>
      <c r="E45" s="59" t="s">
        <v>50</v>
      </c>
      <c r="F45" s="59" t="s">
        <v>51</v>
      </c>
      <c r="G45" s="59" t="s">
        <v>52</v>
      </c>
      <c r="H45" s="59" t="s">
        <v>53</v>
      </c>
      <c r="I45" s="59" t="s">
        <v>54</v>
      </c>
      <c r="J45" s="60" t="s">
        <v>55</v>
      </c>
    </row>
    <row r="46" spans="1:10">
      <c r="A46" s="231" t="s">
        <v>56</v>
      </c>
      <c r="B46" s="61">
        <v>44652</v>
      </c>
      <c r="C46" s="62">
        <f>B46+1</f>
        <v>44653</v>
      </c>
      <c r="D46" s="63">
        <f>B46+2</f>
        <v>44654</v>
      </c>
      <c r="E46" s="63">
        <f>D46+34</f>
        <v>44688</v>
      </c>
      <c r="F46" s="63">
        <f>D46+35</f>
        <v>44689</v>
      </c>
      <c r="G46" s="63">
        <f>D46+37</f>
        <v>44691</v>
      </c>
      <c r="H46" s="63">
        <f>D46+42</f>
        <v>44696</v>
      </c>
      <c r="I46" s="63">
        <f>D46+45</f>
        <v>44699</v>
      </c>
      <c r="J46" s="64">
        <f>D46+49</f>
        <v>44703</v>
      </c>
    </row>
    <row r="47" spans="1:10">
      <c r="A47" s="232" t="s">
        <v>57</v>
      </c>
      <c r="B47" s="65">
        <f>B46+7</f>
        <v>44659</v>
      </c>
      <c r="C47" s="66">
        <f>B47+1</f>
        <v>44660</v>
      </c>
      <c r="D47" s="67">
        <f>B47+2</f>
        <v>44661</v>
      </c>
      <c r="E47" s="67">
        <f>D47+34</f>
        <v>44695</v>
      </c>
      <c r="F47" s="67">
        <f>D47+35</f>
        <v>44696</v>
      </c>
      <c r="G47" s="67">
        <f>D47+37</f>
        <v>44698</v>
      </c>
      <c r="H47" s="67">
        <f>D47+42</f>
        <v>44703</v>
      </c>
      <c r="I47" s="67">
        <f>D47+45</f>
        <v>44706</v>
      </c>
      <c r="J47" s="68">
        <f>D47+49</f>
        <v>44710</v>
      </c>
    </row>
    <row r="48" spans="1:10">
      <c r="A48" s="233" t="s">
        <v>58</v>
      </c>
      <c r="B48" s="65">
        <f>B47+7</f>
        <v>44666</v>
      </c>
      <c r="C48" s="66">
        <f>B48+1</f>
        <v>44667</v>
      </c>
      <c r="D48" s="67">
        <f>B48+2</f>
        <v>44668</v>
      </c>
      <c r="E48" s="67">
        <f>D48+34</f>
        <v>44702</v>
      </c>
      <c r="F48" s="67">
        <f>D48+35</f>
        <v>44703</v>
      </c>
      <c r="G48" s="67">
        <f>D48+37</f>
        <v>44705</v>
      </c>
      <c r="H48" s="67">
        <f>D48+42</f>
        <v>44710</v>
      </c>
      <c r="I48" s="67">
        <f>D48+45</f>
        <v>44713</v>
      </c>
      <c r="J48" s="68">
        <f>D48+49</f>
        <v>44717</v>
      </c>
    </row>
    <row r="49" spans="1:10" ht="15.75" thickBot="1">
      <c r="A49" s="234" t="s">
        <v>59</v>
      </c>
      <c r="B49" s="69">
        <f>B48+7</f>
        <v>44673</v>
      </c>
      <c r="C49" s="70">
        <f>B49+1</f>
        <v>44674</v>
      </c>
      <c r="D49" s="71">
        <f>B49+2</f>
        <v>44675</v>
      </c>
      <c r="E49" s="71">
        <f>D49+34</f>
        <v>44709</v>
      </c>
      <c r="F49" s="71">
        <f>D49+35</f>
        <v>44710</v>
      </c>
      <c r="G49" s="71">
        <f>D49+37</f>
        <v>44712</v>
      </c>
      <c r="H49" s="71">
        <f>D49+42</f>
        <v>44717</v>
      </c>
      <c r="I49" s="71">
        <f>D49+45</f>
        <v>44720</v>
      </c>
      <c r="J49" s="72">
        <f>D49+49</f>
        <v>44724</v>
      </c>
    </row>
    <row r="50" spans="1:10">
      <c r="A50" s="73"/>
      <c r="B50" s="34"/>
      <c r="C50" s="34"/>
      <c r="D50" s="34"/>
      <c r="E50" s="34"/>
      <c r="F50" s="34"/>
      <c r="G50" s="34"/>
      <c r="H50" s="34"/>
      <c r="I50" s="34"/>
      <c r="J50" s="34"/>
    </row>
    <row r="51" spans="1:10" ht="15.75" thickBot="1">
      <c r="A51" s="73"/>
      <c r="B51" s="34"/>
      <c r="C51" s="34"/>
      <c r="D51" s="34"/>
      <c r="E51" s="34"/>
      <c r="F51" s="34"/>
      <c r="G51" s="34"/>
      <c r="H51" s="34"/>
      <c r="I51" s="34"/>
      <c r="J51" s="34"/>
    </row>
    <row r="52" spans="1:10" ht="16.5" thickBot="1">
      <c r="A52" s="211" t="s">
        <v>60</v>
      </c>
      <c r="B52" s="212"/>
      <c r="C52" s="212"/>
      <c r="D52" s="212"/>
      <c r="E52" s="212"/>
      <c r="F52" s="212"/>
      <c r="G52" s="1"/>
      <c r="H52" s="1"/>
      <c r="I52" s="1"/>
      <c r="J52" s="1"/>
    </row>
    <row r="53" spans="1:10" ht="30.75" thickBot="1">
      <c r="A53" s="138" t="s">
        <v>61</v>
      </c>
      <c r="B53" s="299" t="s">
        <v>62</v>
      </c>
      <c r="C53" s="300" t="s">
        <v>5</v>
      </c>
      <c r="D53" s="300" t="s">
        <v>6</v>
      </c>
      <c r="E53" s="301" t="s">
        <v>63</v>
      </c>
      <c r="F53" s="302" t="s">
        <v>64</v>
      </c>
      <c r="G53" s="1"/>
      <c r="H53" s="1"/>
      <c r="I53" s="1"/>
      <c r="J53" s="1"/>
    </row>
    <row r="54" spans="1:10" ht="15.75">
      <c r="A54" s="74" t="s">
        <v>24</v>
      </c>
      <c r="B54" s="303">
        <v>44651</v>
      </c>
      <c r="C54" s="304">
        <f>B54</f>
        <v>44651</v>
      </c>
      <c r="D54" s="305">
        <f>C54+2</f>
        <v>44653</v>
      </c>
      <c r="E54" s="305">
        <f>D54+23</f>
        <v>44676</v>
      </c>
      <c r="F54" s="306">
        <f>D54+26</f>
        <v>44679</v>
      </c>
      <c r="G54" s="1"/>
      <c r="H54" s="1"/>
      <c r="I54" s="1"/>
      <c r="J54" s="1"/>
    </row>
    <row r="55" spans="1:10" ht="16.5" thickBot="1">
      <c r="A55" s="213" t="s">
        <v>65</v>
      </c>
      <c r="B55" s="214">
        <f>B54+7</f>
        <v>44658</v>
      </c>
      <c r="C55" s="215">
        <f>B55</f>
        <v>44658</v>
      </c>
      <c r="D55" s="75">
        <f>C55+2</f>
        <v>44660</v>
      </c>
      <c r="E55" s="75">
        <f>D55+23</f>
        <v>44683</v>
      </c>
      <c r="F55" s="216">
        <f>D55+26</f>
        <v>44686</v>
      </c>
      <c r="G55" s="1"/>
      <c r="H55" s="1"/>
      <c r="I55" s="1"/>
      <c r="J55" s="1"/>
    </row>
    <row r="56" spans="1:10" ht="15.7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thickBo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6.5" thickBot="1">
      <c r="A58" s="211" t="s">
        <v>66</v>
      </c>
      <c r="B58" s="221"/>
      <c r="C58" s="221"/>
      <c r="D58" s="221"/>
      <c r="E58" s="222"/>
      <c r="F58" s="222"/>
      <c r="G58" s="222"/>
      <c r="H58" s="222"/>
      <c r="I58" s="222"/>
      <c r="J58" s="1"/>
    </row>
    <row r="59" spans="1:10" ht="30.75" thickBot="1">
      <c r="A59" s="227" t="s">
        <v>61</v>
      </c>
      <c r="B59" s="226" t="s">
        <v>67</v>
      </c>
      <c r="C59" s="223" t="s">
        <v>5</v>
      </c>
      <c r="D59" s="223" t="s">
        <v>6</v>
      </c>
      <c r="E59" s="224" t="s">
        <v>63</v>
      </c>
      <c r="F59" s="224" t="s">
        <v>68</v>
      </c>
      <c r="G59" s="224" t="s">
        <v>69</v>
      </c>
      <c r="H59" s="224" t="s">
        <v>70</v>
      </c>
      <c r="I59" s="225" t="s">
        <v>71</v>
      </c>
      <c r="J59" s="1"/>
    </row>
    <row r="60" spans="1:10" ht="15.75">
      <c r="A60" s="137" t="s">
        <v>72</v>
      </c>
      <c r="B60" s="77">
        <v>44652</v>
      </c>
      <c r="C60" s="78">
        <f>B60+1</f>
        <v>44653</v>
      </c>
      <c r="D60" s="79">
        <f>C60+2</f>
        <v>44655</v>
      </c>
      <c r="E60" s="79">
        <f>D60+20</f>
        <v>44675</v>
      </c>
      <c r="F60" s="79">
        <f>D60+24</f>
        <v>44679</v>
      </c>
      <c r="G60" s="79">
        <f>D60+26</f>
        <v>44681</v>
      </c>
      <c r="H60" s="79">
        <f>D60+28</f>
        <v>44683</v>
      </c>
      <c r="I60" s="80">
        <f>D60+32</f>
        <v>44687</v>
      </c>
      <c r="J60" s="1"/>
    </row>
    <row r="61" spans="1:10" ht="16.5" thickBot="1">
      <c r="A61" s="29" t="s">
        <v>73</v>
      </c>
      <c r="B61" s="217">
        <f>B60+7</f>
        <v>44659</v>
      </c>
      <c r="C61" s="218">
        <f>B61+1</f>
        <v>44660</v>
      </c>
      <c r="D61" s="219">
        <f>C61+2</f>
        <v>44662</v>
      </c>
      <c r="E61" s="219">
        <f>D61+20</f>
        <v>44682</v>
      </c>
      <c r="F61" s="219">
        <f>D61+24</f>
        <v>44686</v>
      </c>
      <c r="G61" s="219">
        <f>D61+26</f>
        <v>44688</v>
      </c>
      <c r="H61" s="219">
        <f>D61+28</f>
        <v>44690</v>
      </c>
      <c r="I61" s="220">
        <f>D61+32</f>
        <v>44694</v>
      </c>
      <c r="J61" s="81"/>
    </row>
    <row r="63" spans="1:10" ht="15.75" thickBot="1">
      <c r="A63" s="453" t="s">
        <v>74</v>
      </c>
      <c r="B63" s="454"/>
      <c r="C63" s="454"/>
      <c r="D63" s="454"/>
      <c r="E63" s="454"/>
      <c r="F63" s="454"/>
      <c r="G63" s="454"/>
      <c r="H63" s="454"/>
      <c r="I63" s="237"/>
    </row>
    <row r="64" spans="1:10" ht="30.75" thickBot="1">
      <c r="A64" s="227" t="s">
        <v>61</v>
      </c>
      <c r="B64" s="226" t="s">
        <v>75</v>
      </c>
      <c r="C64" s="223" t="s">
        <v>5</v>
      </c>
      <c r="D64" s="223" t="s">
        <v>6</v>
      </c>
      <c r="E64" s="224" t="s">
        <v>64</v>
      </c>
      <c r="F64" s="224" t="s">
        <v>76</v>
      </c>
      <c r="G64" s="224" t="s">
        <v>69</v>
      </c>
      <c r="H64" s="225" t="s">
        <v>68</v>
      </c>
      <c r="I64" s="238"/>
      <c r="J64" s="238"/>
    </row>
    <row r="65" spans="1:10" ht="15.75">
      <c r="A65" s="76" t="s">
        <v>77</v>
      </c>
      <c r="B65" s="77">
        <v>44666</v>
      </c>
      <c r="C65" s="78">
        <f>B65</f>
        <v>44666</v>
      </c>
      <c r="D65" s="236">
        <f>C65+2</f>
        <v>44668</v>
      </c>
      <c r="E65" s="236">
        <f>D65+22</f>
        <v>44690</v>
      </c>
      <c r="F65" s="236">
        <f>D65+23</f>
        <v>44691</v>
      </c>
      <c r="G65" s="236">
        <f>D65+26</f>
        <v>44694</v>
      </c>
      <c r="H65" s="241">
        <f>D65+28</f>
        <v>44696</v>
      </c>
      <c r="I65" s="239"/>
      <c r="J65" s="239"/>
    </row>
    <row r="66" spans="1:10" ht="16.5" thickBot="1">
      <c r="A66" s="29" t="s">
        <v>78</v>
      </c>
      <c r="B66" s="217">
        <f>B65+7</f>
        <v>44673</v>
      </c>
      <c r="C66" s="235">
        <f>B66</f>
        <v>44673</v>
      </c>
      <c r="D66" s="33">
        <f>C66+2</f>
        <v>44675</v>
      </c>
      <c r="E66" s="33">
        <f>D66+22</f>
        <v>44697</v>
      </c>
      <c r="F66" s="33">
        <f>D66+23</f>
        <v>44698</v>
      </c>
      <c r="G66" s="33">
        <f>D66+26</f>
        <v>44701</v>
      </c>
      <c r="H66" s="142">
        <f>D66+28</f>
        <v>44703</v>
      </c>
      <c r="I66" s="240"/>
      <c r="J66" s="240"/>
    </row>
  </sheetData>
  <mergeCells count="6">
    <mergeCell ref="A63:H63"/>
    <mergeCell ref="A31:E31"/>
    <mergeCell ref="A1:K4"/>
    <mergeCell ref="A7:I7"/>
    <mergeCell ref="A15:G15"/>
    <mergeCell ref="A23:H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8"/>
  <sheetViews>
    <sheetView workbookViewId="0">
      <selection activeCell="B138" sqref="B138"/>
    </sheetView>
  </sheetViews>
  <sheetFormatPr defaultRowHeight="15"/>
  <cols>
    <col min="1" max="1" width="49.85546875" customWidth="1"/>
    <col min="2" max="2" width="19.7109375" bestFit="1" customWidth="1"/>
    <col min="3" max="3" width="15.42578125" bestFit="1" customWidth="1"/>
    <col min="4" max="4" width="10.7109375" bestFit="1" customWidth="1"/>
    <col min="5" max="5" width="21.140625" customWidth="1"/>
    <col min="6" max="6" width="20.42578125" customWidth="1"/>
    <col min="7" max="7" width="17.7109375" customWidth="1"/>
    <col min="8" max="8" width="16.42578125" customWidth="1"/>
    <col min="9" max="9" width="22" customWidth="1"/>
  </cols>
  <sheetData>
    <row r="1" spans="1:10" ht="15" customHeight="1">
      <c r="A1" s="472" t="s">
        <v>79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0" ht="15" customHeight="1">
      <c r="A2" s="472"/>
      <c r="B2" s="472"/>
      <c r="C2" s="472"/>
      <c r="D2" s="472"/>
      <c r="E2" s="472"/>
      <c r="F2" s="472"/>
      <c r="G2" s="472"/>
      <c r="H2" s="472"/>
      <c r="I2" s="472"/>
      <c r="J2" s="472"/>
    </row>
    <row r="3" spans="1:10" ht="15" customHeight="1">
      <c r="A3" s="472"/>
      <c r="B3" s="472"/>
      <c r="C3" s="472"/>
      <c r="D3" s="472"/>
      <c r="E3" s="472"/>
      <c r="F3" s="472"/>
      <c r="G3" s="472"/>
      <c r="H3" s="472"/>
      <c r="I3" s="472"/>
      <c r="J3" s="472"/>
    </row>
    <row r="4" spans="1:10" ht="15" customHeight="1">
      <c r="A4" s="472"/>
      <c r="B4" s="472"/>
      <c r="C4" s="472"/>
      <c r="D4" s="472"/>
      <c r="E4" s="472"/>
      <c r="F4" s="472"/>
      <c r="G4" s="472"/>
      <c r="H4" s="472"/>
      <c r="I4" s="472"/>
      <c r="J4" s="472"/>
    </row>
    <row r="5" spans="1:10" ht="21">
      <c r="A5" s="473" t="s">
        <v>1</v>
      </c>
      <c r="B5" s="473"/>
      <c r="C5" s="473"/>
      <c r="D5" s="473"/>
      <c r="E5" s="473"/>
      <c r="F5" s="473"/>
      <c r="G5" s="473"/>
      <c r="H5" s="473"/>
      <c r="I5" s="473"/>
      <c r="J5" s="473"/>
    </row>
    <row r="6" spans="1:10" ht="21">
      <c r="A6" s="82"/>
      <c r="B6" s="82"/>
      <c r="C6" s="82"/>
      <c r="D6" s="82"/>
      <c r="E6" s="82"/>
      <c r="F6" s="82"/>
      <c r="G6" s="82"/>
      <c r="H6" s="82"/>
      <c r="I6" s="82"/>
      <c r="J6" s="82"/>
    </row>
    <row r="7" spans="1:10" ht="21">
      <c r="A7" s="474" t="s">
        <v>80</v>
      </c>
      <c r="B7" s="474"/>
      <c r="C7" s="474"/>
      <c r="D7" s="474"/>
      <c r="E7" s="474"/>
      <c r="F7" s="474"/>
      <c r="G7" s="474"/>
      <c r="H7" s="474"/>
      <c r="I7" s="1"/>
      <c r="J7" s="82"/>
    </row>
    <row r="8" spans="1:10" ht="21.75" thickBot="1">
      <c r="A8" s="474"/>
      <c r="B8" s="474"/>
      <c r="C8" s="474"/>
      <c r="D8" s="474"/>
      <c r="E8" s="474"/>
      <c r="F8" s="474"/>
      <c r="G8" s="474"/>
      <c r="H8" s="474"/>
      <c r="I8" s="1"/>
      <c r="J8" s="82"/>
    </row>
    <row r="9" spans="1:10" ht="39.75" customHeight="1" thickBot="1">
      <c r="A9" s="25" t="s">
        <v>28</v>
      </c>
      <c r="B9" s="83" t="s">
        <v>81</v>
      </c>
      <c r="C9" s="27" t="s">
        <v>82</v>
      </c>
      <c r="D9" s="27" t="s">
        <v>6</v>
      </c>
      <c r="E9" s="83" t="s">
        <v>83</v>
      </c>
      <c r="F9" s="83" t="s">
        <v>84</v>
      </c>
      <c r="G9" s="83" t="s">
        <v>85</v>
      </c>
      <c r="H9" s="83" t="s">
        <v>86</v>
      </c>
      <c r="I9" s="1"/>
      <c r="J9" s="82"/>
    </row>
    <row r="10" spans="1:10" ht="21">
      <c r="A10" s="38" t="s">
        <v>87</v>
      </c>
      <c r="B10" s="84">
        <v>44652</v>
      </c>
      <c r="C10" s="85">
        <f t="shared" ref="C10:C17" si="0">B10</f>
        <v>44652</v>
      </c>
      <c r="D10" s="85">
        <f>C10+1</f>
        <v>44653</v>
      </c>
      <c r="E10" s="86"/>
      <c r="F10" s="86"/>
      <c r="G10" s="86"/>
      <c r="H10" s="87"/>
      <c r="I10" s="1"/>
      <c r="J10" s="82"/>
    </row>
    <row r="11" spans="1:10" ht="21">
      <c r="A11" s="88" t="s">
        <v>59</v>
      </c>
      <c r="B11" s="89">
        <f>B10+3</f>
        <v>44655</v>
      </c>
      <c r="C11" s="90">
        <f t="shared" si="0"/>
        <v>44655</v>
      </c>
      <c r="D11" s="90">
        <f>D10+4</f>
        <v>44657</v>
      </c>
      <c r="E11" s="91">
        <f>D11+35</f>
        <v>44692</v>
      </c>
      <c r="F11" s="91">
        <f>E11+2</f>
        <v>44694</v>
      </c>
      <c r="G11" s="91">
        <f>F11+4</f>
        <v>44698</v>
      </c>
      <c r="H11" s="92">
        <v>2</v>
      </c>
      <c r="I11" s="1"/>
      <c r="J11" s="82"/>
    </row>
    <row r="12" spans="1:10" ht="21">
      <c r="A12" s="93" t="s">
        <v>88</v>
      </c>
      <c r="B12" s="89">
        <f t="shared" ref="B12:B17" si="1">B10+7</f>
        <v>44659</v>
      </c>
      <c r="C12" s="90">
        <f t="shared" si="0"/>
        <v>44659</v>
      </c>
      <c r="D12" s="90">
        <f>C12+1</f>
        <v>44660</v>
      </c>
      <c r="E12" s="94"/>
      <c r="F12" s="94"/>
      <c r="G12" s="94"/>
      <c r="H12" s="95"/>
      <c r="I12" s="1"/>
      <c r="J12" s="82"/>
    </row>
    <row r="13" spans="1:10" ht="21">
      <c r="A13" s="93" t="s">
        <v>24</v>
      </c>
      <c r="B13" s="89">
        <f t="shared" si="1"/>
        <v>44662</v>
      </c>
      <c r="C13" s="90">
        <f t="shared" si="0"/>
        <v>44662</v>
      </c>
      <c r="D13" s="90">
        <f>D12+4</f>
        <v>44664</v>
      </c>
      <c r="E13" s="91">
        <f>D13+35</f>
        <v>44699</v>
      </c>
      <c r="F13" s="91">
        <f>E13+2</f>
        <v>44701</v>
      </c>
      <c r="G13" s="91">
        <f>F13+4</f>
        <v>44705</v>
      </c>
      <c r="H13" s="92">
        <v>2</v>
      </c>
      <c r="I13" s="1"/>
      <c r="J13" s="82"/>
    </row>
    <row r="14" spans="1:10" ht="21">
      <c r="A14" s="93" t="s">
        <v>89</v>
      </c>
      <c r="B14" s="89">
        <f t="shared" si="1"/>
        <v>44666</v>
      </c>
      <c r="C14" s="90">
        <f t="shared" si="0"/>
        <v>44666</v>
      </c>
      <c r="D14" s="90">
        <f>C14+1</f>
        <v>44667</v>
      </c>
      <c r="E14" s="94"/>
      <c r="F14" s="94"/>
      <c r="G14" s="94"/>
      <c r="H14" s="95"/>
      <c r="I14" s="1"/>
      <c r="J14" s="82"/>
    </row>
    <row r="15" spans="1:10" ht="21">
      <c r="A15" s="93" t="s">
        <v>90</v>
      </c>
      <c r="B15" s="89">
        <f t="shared" si="1"/>
        <v>44669</v>
      </c>
      <c r="C15" s="90">
        <f t="shared" si="0"/>
        <v>44669</v>
      </c>
      <c r="D15" s="90">
        <f>D14+4</f>
        <v>44671</v>
      </c>
      <c r="E15" s="91">
        <f>D15+35</f>
        <v>44706</v>
      </c>
      <c r="F15" s="91">
        <f>E15+2</f>
        <v>44708</v>
      </c>
      <c r="G15" s="91">
        <f>F15+4</f>
        <v>44712</v>
      </c>
      <c r="H15" s="92">
        <v>2</v>
      </c>
      <c r="I15" s="1"/>
      <c r="J15" s="82"/>
    </row>
    <row r="16" spans="1:10" ht="21">
      <c r="A16" s="93" t="s">
        <v>91</v>
      </c>
      <c r="B16" s="89">
        <f t="shared" si="1"/>
        <v>44673</v>
      </c>
      <c r="C16" s="90">
        <f t="shared" si="0"/>
        <v>44673</v>
      </c>
      <c r="D16" s="90">
        <f>C16+1</f>
        <v>44674</v>
      </c>
      <c r="E16" s="94"/>
      <c r="F16" s="94"/>
      <c r="G16" s="94"/>
      <c r="H16" s="95"/>
      <c r="I16" s="1"/>
      <c r="J16" s="82"/>
    </row>
    <row r="17" spans="1:10" ht="16.5" thickBot="1">
      <c r="A17" s="245" t="s">
        <v>92</v>
      </c>
      <c r="B17" s="246">
        <f t="shared" si="1"/>
        <v>44676</v>
      </c>
      <c r="C17" s="247">
        <f t="shared" si="0"/>
        <v>44676</v>
      </c>
      <c r="D17" s="247">
        <f>D16+4</f>
        <v>44678</v>
      </c>
      <c r="E17" s="96">
        <f>D17+35</f>
        <v>44713</v>
      </c>
      <c r="F17" s="96">
        <f>E17+2</f>
        <v>44715</v>
      </c>
      <c r="G17" s="96">
        <f>F17+4</f>
        <v>44719</v>
      </c>
      <c r="H17" s="97">
        <v>2</v>
      </c>
      <c r="I17" s="1"/>
      <c r="J17" s="1"/>
    </row>
    <row r="18" spans="1:10" ht="15.75">
      <c r="A18" s="98"/>
      <c r="B18" s="99"/>
      <c r="C18" s="99"/>
      <c r="D18" s="99"/>
      <c r="E18" s="99"/>
      <c r="F18" s="99"/>
      <c r="G18" s="99"/>
      <c r="H18" s="99"/>
      <c r="I18" s="99"/>
      <c r="J18" s="1"/>
    </row>
    <row r="19" spans="1:10" ht="15.75">
      <c r="A19" s="98"/>
      <c r="B19" s="99"/>
      <c r="C19" s="99"/>
      <c r="D19" s="99"/>
      <c r="E19" s="99"/>
      <c r="F19" s="99"/>
      <c r="G19" s="99"/>
      <c r="H19" s="99"/>
      <c r="I19" s="99"/>
      <c r="J19" s="1"/>
    </row>
    <row r="20" spans="1:10" ht="15.75">
      <c r="A20" s="474" t="s">
        <v>93</v>
      </c>
      <c r="B20" s="474"/>
      <c r="C20" s="474"/>
      <c r="D20" s="474"/>
      <c r="E20" s="474"/>
      <c r="F20" s="474"/>
      <c r="G20" s="474"/>
      <c r="H20" s="474"/>
      <c r="I20" s="99"/>
      <c r="J20" s="1"/>
    </row>
    <row r="21" spans="1:10" ht="33.75" customHeight="1" thickBot="1">
      <c r="A21" s="474"/>
      <c r="B21" s="474"/>
      <c r="C21" s="474"/>
      <c r="D21" s="474"/>
      <c r="E21" s="474"/>
      <c r="F21" s="474"/>
      <c r="G21" s="474"/>
      <c r="H21" s="474"/>
      <c r="I21" s="99"/>
      <c r="J21" s="1"/>
    </row>
    <row r="22" spans="1:10" ht="30.75" thickBot="1">
      <c r="A22" s="25" t="s">
        <v>28</v>
      </c>
      <c r="B22" s="27" t="s">
        <v>81</v>
      </c>
      <c r="C22" s="27" t="s">
        <v>82</v>
      </c>
      <c r="D22" s="27" t="s">
        <v>6</v>
      </c>
      <c r="E22" s="100" t="s">
        <v>85</v>
      </c>
      <c r="F22" s="100" t="s">
        <v>94</v>
      </c>
      <c r="G22" s="100" t="s">
        <v>95</v>
      </c>
      <c r="H22" s="100" t="s">
        <v>96</v>
      </c>
      <c r="I22" s="99"/>
      <c r="J22" s="1"/>
    </row>
    <row r="23" spans="1:10" ht="15.75">
      <c r="A23" s="38" t="s">
        <v>97</v>
      </c>
      <c r="B23" s="101">
        <v>44648</v>
      </c>
      <c r="C23" s="102">
        <f>B23</f>
        <v>44648</v>
      </c>
      <c r="D23" s="13">
        <f>C23</f>
        <v>44648</v>
      </c>
      <c r="E23" s="86"/>
      <c r="F23" s="86"/>
      <c r="G23" s="86"/>
      <c r="H23" s="87"/>
      <c r="I23" s="99"/>
      <c r="J23" s="1"/>
    </row>
    <row r="24" spans="1:10" ht="15.75">
      <c r="A24" s="93" t="s">
        <v>24</v>
      </c>
      <c r="B24" s="49">
        <f>B23+2</f>
        <v>44650</v>
      </c>
      <c r="C24" s="23">
        <f t="shared" ref="C24:C32" si="2">B24</f>
        <v>44650</v>
      </c>
      <c r="D24" s="36">
        <f>D23+4</f>
        <v>44652</v>
      </c>
      <c r="E24" s="91">
        <f>D24+36</f>
        <v>44688</v>
      </c>
      <c r="F24" s="91">
        <f>E24+3</f>
        <v>44691</v>
      </c>
      <c r="G24" s="91">
        <f>F24+4</f>
        <v>44695</v>
      </c>
      <c r="H24" s="92">
        <f>G24+3</f>
        <v>44698</v>
      </c>
      <c r="I24" s="99"/>
      <c r="J24" s="1"/>
    </row>
    <row r="25" spans="1:10" ht="15.75">
      <c r="A25" s="93" t="s">
        <v>98</v>
      </c>
      <c r="B25" s="49">
        <f>B23+7</f>
        <v>44655</v>
      </c>
      <c r="C25" s="23">
        <f t="shared" si="2"/>
        <v>44655</v>
      </c>
      <c r="D25" s="36">
        <f>C25</f>
        <v>44655</v>
      </c>
      <c r="E25" s="94"/>
      <c r="F25" s="94"/>
      <c r="G25" s="94"/>
      <c r="H25" s="95"/>
      <c r="I25" s="99"/>
      <c r="J25" s="1"/>
    </row>
    <row r="26" spans="1:10" ht="15.75">
      <c r="A26" s="93" t="s">
        <v>99</v>
      </c>
      <c r="B26" s="49">
        <f>B25+2</f>
        <v>44657</v>
      </c>
      <c r="C26" s="23">
        <f t="shared" si="2"/>
        <v>44657</v>
      </c>
      <c r="D26" s="36">
        <f>D24+7</f>
        <v>44659</v>
      </c>
      <c r="E26" s="91">
        <f>D26+36</f>
        <v>44695</v>
      </c>
      <c r="F26" s="91">
        <f>E26+3</f>
        <v>44698</v>
      </c>
      <c r="G26" s="91">
        <f>F26+4</f>
        <v>44702</v>
      </c>
      <c r="H26" s="92">
        <f>G26+3</f>
        <v>44705</v>
      </c>
      <c r="I26" s="99"/>
      <c r="J26" s="1"/>
    </row>
    <row r="27" spans="1:10" ht="15.75">
      <c r="A27" s="93" t="s">
        <v>100</v>
      </c>
      <c r="B27" s="49">
        <f>B23+14</f>
        <v>44662</v>
      </c>
      <c r="C27" s="23">
        <f t="shared" si="2"/>
        <v>44662</v>
      </c>
      <c r="D27" s="36">
        <f>C27</f>
        <v>44662</v>
      </c>
      <c r="E27" s="94"/>
      <c r="F27" s="94"/>
      <c r="G27" s="94"/>
      <c r="H27" s="95"/>
      <c r="I27" s="99"/>
      <c r="J27" s="1"/>
    </row>
    <row r="28" spans="1:10" ht="15.75">
      <c r="A28" s="93" t="s">
        <v>24</v>
      </c>
      <c r="B28" s="49">
        <f>B27+2</f>
        <v>44664</v>
      </c>
      <c r="C28" s="23">
        <f t="shared" si="2"/>
        <v>44664</v>
      </c>
      <c r="D28" s="36">
        <f>D26+7</f>
        <v>44666</v>
      </c>
      <c r="E28" s="91">
        <f>D28+36</f>
        <v>44702</v>
      </c>
      <c r="F28" s="91">
        <f>E28+3</f>
        <v>44705</v>
      </c>
      <c r="G28" s="91">
        <f>F28+4</f>
        <v>44709</v>
      </c>
      <c r="H28" s="92">
        <f>G28+3</f>
        <v>44712</v>
      </c>
      <c r="I28" s="99"/>
      <c r="J28" s="1"/>
    </row>
    <row r="29" spans="1:10" ht="15.75">
      <c r="A29" s="93" t="s">
        <v>101</v>
      </c>
      <c r="B29" s="103">
        <f>B27+7</f>
        <v>44669</v>
      </c>
      <c r="C29" s="104">
        <f t="shared" si="2"/>
        <v>44669</v>
      </c>
      <c r="D29" s="36">
        <f>C29</f>
        <v>44669</v>
      </c>
      <c r="E29" s="94"/>
      <c r="F29" s="94"/>
      <c r="G29" s="94"/>
      <c r="H29" s="95"/>
      <c r="I29" s="99"/>
      <c r="J29" s="1"/>
    </row>
    <row r="30" spans="1:10" ht="15.75">
      <c r="A30" s="93" t="s">
        <v>102</v>
      </c>
      <c r="B30" s="49">
        <f>B29+2</f>
        <v>44671</v>
      </c>
      <c r="C30" s="23">
        <f t="shared" si="2"/>
        <v>44671</v>
      </c>
      <c r="D30" s="36">
        <f>D28+7</f>
        <v>44673</v>
      </c>
      <c r="E30" s="91">
        <f>D30+36</f>
        <v>44709</v>
      </c>
      <c r="F30" s="91">
        <f>E30+3</f>
        <v>44712</v>
      </c>
      <c r="G30" s="91">
        <f>F30+4</f>
        <v>44716</v>
      </c>
      <c r="H30" s="92">
        <f>G30+3</f>
        <v>44719</v>
      </c>
      <c r="I30" s="99"/>
      <c r="J30" s="1"/>
    </row>
    <row r="31" spans="1:10" ht="15.75">
      <c r="A31" s="93" t="s">
        <v>103</v>
      </c>
      <c r="B31" s="49">
        <f>B29+7</f>
        <v>44676</v>
      </c>
      <c r="C31" s="23">
        <f t="shared" si="2"/>
        <v>44676</v>
      </c>
      <c r="D31" s="36">
        <f>C31</f>
        <v>44676</v>
      </c>
      <c r="E31" s="91"/>
      <c r="F31" s="91"/>
      <c r="G31" s="91"/>
      <c r="H31" s="92"/>
      <c r="I31" s="99"/>
      <c r="J31" s="1"/>
    </row>
    <row r="32" spans="1:10" ht="16.5" thickBot="1">
      <c r="A32" s="105" t="s">
        <v>24</v>
      </c>
      <c r="B32" s="30">
        <f>B31+2</f>
        <v>44678</v>
      </c>
      <c r="C32" s="31">
        <f t="shared" si="2"/>
        <v>44678</v>
      </c>
      <c r="D32" s="106">
        <f>D30+7</f>
        <v>44680</v>
      </c>
      <c r="E32" s="96">
        <f>D32+36</f>
        <v>44716</v>
      </c>
      <c r="F32" s="96">
        <f>E32+3</f>
        <v>44719</v>
      </c>
      <c r="G32" s="96">
        <f>F32+4</f>
        <v>44723</v>
      </c>
      <c r="H32" s="97">
        <f>G32+3</f>
        <v>44726</v>
      </c>
      <c r="I32" s="99"/>
      <c r="J32" s="1"/>
    </row>
    <row r="33" spans="1:10" ht="15.75">
      <c r="A33" s="98"/>
      <c r="B33" s="99"/>
      <c r="C33" s="99"/>
      <c r="D33" s="99"/>
      <c r="E33" s="99"/>
      <c r="F33" s="99"/>
      <c r="G33" s="99"/>
      <c r="H33" s="99"/>
      <c r="I33" s="99"/>
      <c r="J33" s="1"/>
    </row>
    <row r="34" spans="1:10" ht="16.5" thickBot="1">
      <c r="A34" s="107"/>
      <c r="B34" s="34"/>
      <c r="C34" s="35"/>
      <c r="D34" s="35"/>
      <c r="E34" s="35"/>
      <c r="F34" s="108"/>
      <c r="G34" s="1"/>
      <c r="H34" s="1"/>
      <c r="I34" s="1"/>
      <c r="J34" s="1"/>
    </row>
    <row r="35" spans="1:10" ht="16.5" thickBot="1">
      <c r="A35" s="475" t="s">
        <v>104</v>
      </c>
      <c r="B35" s="475"/>
      <c r="C35" s="475"/>
      <c r="D35" s="475"/>
      <c r="E35" s="475"/>
      <c r="F35" s="475"/>
      <c r="G35" s="1"/>
      <c r="H35" s="1"/>
      <c r="I35" s="1"/>
      <c r="J35" s="1"/>
    </row>
    <row r="36" spans="1:10" ht="72.75" customHeight="1" thickBot="1">
      <c r="A36" s="109" t="s">
        <v>105</v>
      </c>
      <c r="B36" s="110" t="s">
        <v>106</v>
      </c>
      <c r="C36" s="111" t="s">
        <v>46</v>
      </c>
      <c r="D36" s="110" t="s">
        <v>6</v>
      </c>
      <c r="E36" s="112" t="s">
        <v>107</v>
      </c>
      <c r="F36" s="113" t="s">
        <v>108</v>
      </c>
      <c r="G36" s="1"/>
      <c r="H36" s="1"/>
      <c r="I36" s="1"/>
      <c r="J36" s="1"/>
    </row>
    <row r="37" spans="1:10" ht="15.75">
      <c r="A37" s="74" t="s">
        <v>109</v>
      </c>
      <c r="B37" s="114">
        <v>44651</v>
      </c>
      <c r="C37" s="102">
        <f t="shared" ref="C37:C41" si="3">B37+1</f>
        <v>44652</v>
      </c>
      <c r="D37" s="102">
        <f>C37+2</f>
        <v>44654</v>
      </c>
      <c r="E37" s="13">
        <f>D37+22</f>
        <v>44676</v>
      </c>
      <c r="F37" s="115">
        <f>D37+29</f>
        <v>44683</v>
      </c>
      <c r="G37" s="1"/>
      <c r="H37" s="1"/>
      <c r="I37" s="1"/>
      <c r="J37" s="1"/>
    </row>
    <row r="38" spans="1:10" ht="15.75">
      <c r="A38" s="37" t="s">
        <v>110</v>
      </c>
      <c r="B38" s="103">
        <f>B37+7</f>
        <v>44658</v>
      </c>
      <c r="C38" s="104">
        <f t="shared" si="3"/>
        <v>44659</v>
      </c>
      <c r="D38" s="104">
        <f t="shared" ref="D38:D41" si="4">C38+2</f>
        <v>44661</v>
      </c>
      <c r="E38" s="36">
        <f>D38+22</f>
        <v>44683</v>
      </c>
      <c r="F38" s="116">
        <f>D38+29</f>
        <v>44690</v>
      </c>
      <c r="G38" s="1"/>
      <c r="H38" s="1"/>
      <c r="I38" s="1"/>
      <c r="J38" s="1"/>
    </row>
    <row r="39" spans="1:10" ht="15.75">
      <c r="A39" s="37" t="s">
        <v>111</v>
      </c>
      <c r="B39" s="117">
        <f>B38+7</f>
        <v>44665</v>
      </c>
      <c r="C39" s="36">
        <f t="shared" si="3"/>
        <v>44666</v>
      </c>
      <c r="D39" s="36">
        <f t="shared" si="4"/>
        <v>44668</v>
      </c>
      <c r="E39" s="36">
        <f>D39+22</f>
        <v>44690</v>
      </c>
      <c r="F39" s="118">
        <f>D39+29</f>
        <v>44697</v>
      </c>
      <c r="G39" s="1"/>
      <c r="H39" s="1"/>
      <c r="I39" s="1"/>
      <c r="J39" s="1"/>
    </row>
    <row r="40" spans="1:10" ht="15.75">
      <c r="A40" s="37" t="s">
        <v>112</v>
      </c>
      <c r="B40" s="117">
        <f>B39+7</f>
        <v>44672</v>
      </c>
      <c r="C40" s="36">
        <f t="shared" si="3"/>
        <v>44673</v>
      </c>
      <c r="D40" s="248">
        <f t="shared" si="4"/>
        <v>44675</v>
      </c>
      <c r="E40" s="36">
        <f>D40+22</f>
        <v>44697</v>
      </c>
      <c r="F40" s="118">
        <f>D40+29</f>
        <v>44704</v>
      </c>
      <c r="G40" s="1"/>
      <c r="H40" s="1"/>
      <c r="I40" s="1"/>
      <c r="J40" s="1"/>
    </row>
    <row r="41" spans="1:10" ht="16.5" thickBot="1">
      <c r="A41" s="29" t="s">
        <v>113</v>
      </c>
      <c r="B41" s="119">
        <f>B40+7</f>
        <v>44679</v>
      </c>
      <c r="C41" s="106">
        <f t="shared" si="3"/>
        <v>44680</v>
      </c>
      <c r="D41" s="166">
        <f t="shared" si="4"/>
        <v>44682</v>
      </c>
      <c r="E41" s="106">
        <f>D41+22</f>
        <v>44704</v>
      </c>
      <c r="F41" s="120">
        <f>D41+29</f>
        <v>44711</v>
      </c>
      <c r="G41" s="1"/>
      <c r="H41" s="1"/>
      <c r="I41" s="1"/>
      <c r="J41" s="1"/>
    </row>
    <row r="42" spans="1:10" ht="15.75">
      <c r="A42" s="55"/>
      <c r="B42" s="34"/>
      <c r="C42" s="34"/>
      <c r="D42" s="35"/>
      <c r="E42" s="35"/>
      <c r="F42" s="34"/>
      <c r="G42" s="1"/>
      <c r="H42" s="1"/>
      <c r="I42" s="1"/>
      <c r="J42" s="1"/>
    </row>
    <row r="43" spans="1:10" ht="16.5" thickBot="1">
      <c r="A43" s="127"/>
      <c r="B43" s="128"/>
      <c r="C43" s="128"/>
      <c r="D43" s="128"/>
      <c r="E43" s="52"/>
      <c r="F43" s="129"/>
      <c r="G43" s="1"/>
      <c r="H43" s="1"/>
      <c r="I43" s="1"/>
      <c r="J43" s="1"/>
    </row>
    <row r="44" spans="1:10" ht="15.75">
      <c r="A44" s="465" t="s">
        <v>114</v>
      </c>
      <c r="B44" s="466"/>
      <c r="C44" s="466"/>
      <c r="D44" s="466"/>
      <c r="E44" s="466"/>
      <c r="F44" s="1"/>
      <c r="G44" s="1"/>
      <c r="H44" s="1"/>
      <c r="I44" s="1"/>
    </row>
    <row r="45" spans="1:10" ht="20.25" customHeight="1" thickBot="1">
      <c r="A45" s="467" t="s">
        <v>115</v>
      </c>
      <c r="B45" s="468"/>
      <c r="C45" s="468"/>
      <c r="D45" s="468"/>
      <c r="E45" s="468"/>
      <c r="F45" s="1"/>
      <c r="G45" s="1"/>
      <c r="H45" s="1"/>
      <c r="I45" s="1"/>
    </row>
    <row r="46" spans="1:10" ht="30.75" thickBot="1">
      <c r="A46" s="121" t="s">
        <v>116</v>
      </c>
      <c r="B46" s="249" t="s">
        <v>117</v>
      </c>
      <c r="C46" s="250" t="s">
        <v>46</v>
      </c>
      <c r="D46" s="250" t="s">
        <v>6</v>
      </c>
      <c r="E46" s="251" t="s">
        <v>118</v>
      </c>
      <c r="F46" s="1"/>
      <c r="G46" s="1"/>
      <c r="H46" s="1"/>
      <c r="I46" s="1"/>
    </row>
    <row r="47" spans="1:10" ht="15.75">
      <c r="A47" s="8" t="s">
        <v>24</v>
      </c>
      <c r="B47" s="122">
        <v>44650</v>
      </c>
      <c r="C47" s="22">
        <f>B47</f>
        <v>44650</v>
      </c>
      <c r="D47" s="22">
        <f>C47+2</f>
        <v>44652</v>
      </c>
      <c r="E47" s="252">
        <f>D47+21</f>
        <v>44673</v>
      </c>
      <c r="F47" s="1"/>
      <c r="G47" s="1"/>
      <c r="H47" s="1"/>
      <c r="I47" s="1"/>
    </row>
    <row r="48" spans="1:10" ht="15" customHeight="1">
      <c r="A48" s="28" t="s">
        <v>119</v>
      </c>
      <c r="B48" s="123">
        <f>B47+7</f>
        <v>44657</v>
      </c>
      <c r="C48" s="124">
        <f>B48</f>
        <v>44657</v>
      </c>
      <c r="D48" s="124">
        <f>C48+2</f>
        <v>44659</v>
      </c>
      <c r="E48" s="253">
        <f>D48+21</f>
        <v>44680</v>
      </c>
      <c r="F48" s="1"/>
      <c r="G48" s="1"/>
      <c r="H48" s="1"/>
      <c r="I48" s="1"/>
    </row>
    <row r="49" spans="1:10" ht="15.75">
      <c r="A49" s="28" t="s">
        <v>120</v>
      </c>
      <c r="B49" s="123">
        <f t="shared" ref="B49:B50" si="5">B48+7</f>
        <v>44664</v>
      </c>
      <c r="C49" s="124">
        <f t="shared" ref="C49:C50" si="6">B49</f>
        <v>44664</v>
      </c>
      <c r="D49" s="124">
        <f t="shared" ref="D49:D50" si="7">C49+2</f>
        <v>44666</v>
      </c>
      <c r="E49" s="253">
        <f t="shared" ref="E49:E50" si="8">D49+21</f>
        <v>44687</v>
      </c>
      <c r="F49" s="1"/>
      <c r="G49" s="1"/>
      <c r="H49" s="1"/>
      <c r="I49" s="1"/>
    </row>
    <row r="50" spans="1:10" ht="16.5" thickBot="1">
      <c r="A50" s="45" t="s">
        <v>121</v>
      </c>
      <c r="B50" s="125">
        <f t="shared" si="5"/>
        <v>44671</v>
      </c>
      <c r="C50" s="126">
        <f t="shared" si="6"/>
        <v>44671</v>
      </c>
      <c r="D50" s="126">
        <f t="shared" si="7"/>
        <v>44673</v>
      </c>
      <c r="E50" s="254">
        <f t="shared" si="8"/>
        <v>44694</v>
      </c>
      <c r="F50" s="1"/>
      <c r="G50" s="1"/>
      <c r="H50" s="1"/>
      <c r="I50" s="1"/>
    </row>
    <row r="51" spans="1:10" ht="16.5" thickBot="1">
      <c r="A51" s="127"/>
      <c r="B51" s="128"/>
      <c r="C51" s="128"/>
      <c r="D51" s="128"/>
      <c r="E51" s="52"/>
      <c r="F51" s="1"/>
      <c r="G51" s="1"/>
      <c r="H51" s="1"/>
      <c r="I51" s="1"/>
    </row>
    <row r="52" spans="1:10" ht="15.75">
      <c r="A52" s="465" t="s">
        <v>122</v>
      </c>
      <c r="B52" s="466"/>
      <c r="C52" s="466"/>
      <c r="D52" s="466"/>
      <c r="E52" s="466"/>
      <c r="F52" s="1"/>
      <c r="G52" s="1"/>
      <c r="H52" s="1"/>
      <c r="I52" s="1"/>
    </row>
    <row r="53" spans="1:10" ht="16.5" thickBot="1">
      <c r="A53" s="467" t="s">
        <v>115</v>
      </c>
      <c r="B53" s="468"/>
      <c r="C53" s="468"/>
      <c r="D53" s="468"/>
      <c r="E53" s="468"/>
      <c r="F53" s="1"/>
      <c r="G53" s="1"/>
      <c r="H53" s="1"/>
      <c r="I53" s="1"/>
    </row>
    <row r="54" spans="1:10" ht="30.75" thickBot="1">
      <c r="A54" s="121" t="s">
        <v>116</v>
      </c>
      <c r="B54" s="249" t="s">
        <v>123</v>
      </c>
      <c r="C54" s="250" t="s">
        <v>46</v>
      </c>
      <c r="D54" s="250" t="s">
        <v>6</v>
      </c>
      <c r="E54" s="251" t="s">
        <v>124</v>
      </c>
      <c r="F54" s="1"/>
      <c r="G54" s="1"/>
      <c r="H54" s="1"/>
      <c r="I54" s="1"/>
    </row>
    <row r="55" spans="1:10" ht="15.75">
      <c r="A55" s="8" t="s">
        <v>24</v>
      </c>
      <c r="B55" s="122">
        <v>44652</v>
      </c>
      <c r="C55" s="22">
        <f>B55</f>
        <v>44652</v>
      </c>
      <c r="D55" s="22">
        <f>C55+2</f>
        <v>44654</v>
      </c>
      <c r="E55" s="252">
        <f>D55+22</f>
        <v>44676</v>
      </c>
      <c r="F55" s="1"/>
      <c r="G55" s="1"/>
      <c r="H55" s="1"/>
      <c r="I55" s="1"/>
    </row>
    <row r="56" spans="1:10" ht="15.75">
      <c r="A56" s="28" t="s">
        <v>125</v>
      </c>
      <c r="B56" s="123">
        <f>B55+7</f>
        <v>44659</v>
      </c>
      <c r="C56" s="124">
        <f>B56</f>
        <v>44659</v>
      </c>
      <c r="D56" s="124">
        <f>C56+2</f>
        <v>44661</v>
      </c>
      <c r="E56" s="253">
        <f>D56+22</f>
        <v>44683</v>
      </c>
      <c r="F56" s="1"/>
      <c r="G56" s="1"/>
      <c r="H56" s="1"/>
      <c r="I56" s="1"/>
    </row>
    <row r="57" spans="1:10" ht="15.75">
      <c r="A57" s="28" t="s">
        <v>126</v>
      </c>
      <c r="B57" s="123">
        <f t="shared" ref="B57:B58" si="9">B56+7</f>
        <v>44666</v>
      </c>
      <c r="C57" s="124">
        <f t="shared" ref="C57:C58" si="10">B57</f>
        <v>44666</v>
      </c>
      <c r="D57" s="124">
        <f t="shared" ref="D57:D58" si="11">C57+2</f>
        <v>44668</v>
      </c>
      <c r="E57" s="253">
        <f t="shared" ref="E57:E58" si="12">D57+22</f>
        <v>44690</v>
      </c>
      <c r="F57" s="129"/>
      <c r="G57" s="1"/>
      <c r="H57" s="1"/>
      <c r="I57" s="1"/>
      <c r="J57" s="1"/>
    </row>
    <row r="58" spans="1:10" ht="16.5" thickBot="1">
      <c r="A58" s="45" t="s">
        <v>127</v>
      </c>
      <c r="B58" s="125">
        <f t="shared" si="9"/>
        <v>44673</v>
      </c>
      <c r="C58" s="126">
        <f t="shared" si="10"/>
        <v>44673</v>
      </c>
      <c r="D58" s="126">
        <f t="shared" si="11"/>
        <v>44675</v>
      </c>
      <c r="E58" s="254">
        <f t="shared" si="12"/>
        <v>44697</v>
      </c>
      <c r="F58" s="129"/>
      <c r="G58" s="1"/>
      <c r="H58" s="1"/>
      <c r="I58" s="1"/>
      <c r="J58" s="1"/>
    </row>
    <row r="59" spans="1:10" ht="15.75">
      <c r="A59" s="127"/>
      <c r="B59" s="128"/>
      <c r="C59" s="128"/>
      <c r="D59" s="128"/>
      <c r="E59" s="52"/>
      <c r="F59" s="129"/>
      <c r="G59" s="1"/>
      <c r="H59" s="1"/>
      <c r="I59" s="1"/>
      <c r="J59" s="1"/>
    </row>
    <row r="60" spans="1:10" ht="16.5" thickBot="1">
      <c r="A60" s="130"/>
      <c r="B60" s="34"/>
      <c r="C60" s="34"/>
      <c r="D60" s="35"/>
      <c r="E60" s="35"/>
      <c r="F60" s="108"/>
      <c r="G60" s="1"/>
      <c r="H60" s="1"/>
      <c r="I60" s="1"/>
      <c r="J60" s="1"/>
    </row>
    <row r="61" spans="1:10" ht="16.5" thickBot="1">
      <c r="A61" s="470" t="s">
        <v>128</v>
      </c>
      <c r="B61" s="471"/>
      <c r="C61" s="471"/>
      <c r="D61" s="471"/>
      <c r="E61" s="471"/>
      <c r="F61" s="471"/>
      <c r="G61" s="471"/>
      <c r="H61" s="471"/>
      <c r="I61" s="1"/>
      <c r="J61" s="1"/>
    </row>
    <row r="62" spans="1:10" ht="30.75" thickBot="1">
      <c r="A62" s="256" t="s">
        <v>105</v>
      </c>
      <c r="B62" s="255" t="s">
        <v>29</v>
      </c>
      <c r="C62" s="131" t="s">
        <v>46</v>
      </c>
      <c r="D62" s="131" t="s">
        <v>6</v>
      </c>
      <c r="E62" s="131" t="s">
        <v>129</v>
      </c>
      <c r="F62" s="131" t="s">
        <v>130</v>
      </c>
      <c r="G62" s="132" t="s">
        <v>131</v>
      </c>
      <c r="H62" s="133" t="s">
        <v>132</v>
      </c>
      <c r="I62" s="1"/>
      <c r="J62" s="1"/>
    </row>
    <row r="63" spans="1:10" ht="15.75">
      <c r="A63" s="452" t="s">
        <v>133</v>
      </c>
      <c r="B63" s="161">
        <v>44652</v>
      </c>
      <c r="C63" s="102">
        <f>B63</f>
        <v>44652</v>
      </c>
      <c r="D63" s="13">
        <f>C63+2</f>
        <v>44654</v>
      </c>
      <c r="E63" s="13">
        <f>D63+15</f>
        <v>44669</v>
      </c>
      <c r="F63" s="162">
        <f>D63+17</f>
        <v>44671</v>
      </c>
      <c r="G63" s="209">
        <f>F63+2</f>
        <v>44673</v>
      </c>
      <c r="H63" s="210">
        <f>G63+2</f>
        <v>44675</v>
      </c>
      <c r="I63" s="1"/>
      <c r="J63" s="1"/>
    </row>
    <row r="64" spans="1:10" ht="15.75">
      <c r="A64" s="433" t="s">
        <v>134</v>
      </c>
      <c r="B64" s="103">
        <f>B63+7</f>
        <v>44659</v>
      </c>
      <c r="C64" s="104">
        <f>B64</f>
        <v>44659</v>
      </c>
      <c r="D64" s="36">
        <f>C64+2</f>
        <v>44661</v>
      </c>
      <c r="E64" s="104">
        <f>E63+7</f>
        <v>44676</v>
      </c>
      <c r="F64" s="104">
        <f>E64+2</f>
        <v>44678</v>
      </c>
      <c r="G64" s="36">
        <f t="shared" ref="G64:H66" si="13">F64+2</f>
        <v>44680</v>
      </c>
      <c r="H64" s="14">
        <f>H63+7</f>
        <v>44682</v>
      </c>
      <c r="I64" s="1"/>
      <c r="J64" s="1"/>
    </row>
    <row r="65" spans="1:11" ht="15.75">
      <c r="A65" s="344" t="s">
        <v>135</v>
      </c>
      <c r="B65" s="103">
        <f>B64+7</f>
        <v>44666</v>
      </c>
      <c r="C65" s="104">
        <f>B65</f>
        <v>44666</v>
      </c>
      <c r="D65" s="36">
        <f>C65+2</f>
        <v>44668</v>
      </c>
      <c r="E65" s="36">
        <f>D65+15</f>
        <v>44683</v>
      </c>
      <c r="F65" s="36">
        <f>E65+2</f>
        <v>44685</v>
      </c>
      <c r="G65" s="36">
        <f t="shared" si="13"/>
        <v>44687</v>
      </c>
      <c r="H65" s="242">
        <f t="shared" si="13"/>
        <v>44689</v>
      </c>
      <c r="I65" s="1"/>
      <c r="J65" s="1"/>
    </row>
    <row r="66" spans="1:11" ht="16.5" thickBot="1">
      <c r="A66" s="434" t="s">
        <v>136</v>
      </c>
      <c r="B66" s="165">
        <f>B63+21</f>
        <v>44673</v>
      </c>
      <c r="C66" s="166">
        <f>B66</f>
        <v>44673</v>
      </c>
      <c r="D66" s="106">
        <f>C66+2</f>
        <v>44675</v>
      </c>
      <c r="E66" s="166">
        <f>E65+7</f>
        <v>44690</v>
      </c>
      <c r="F66" s="167">
        <f>D66+17</f>
        <v>44692</v>
      </c>
      <c r="G66" s="243">
        <f>F66+2</f>
        <v>44694</v>
      </c>
      <c r="H66" s="244">
        <f t="shared" si="13"/>
        <v>44696</v>
      </c>
      <c r="I66" s="1"/>
      <c r="J66" s="1"/>
    </row>
    <row r="67" spans="1:11" ht="15.75">
      <c r="A67" s="152"/>
      <c r="B67" s="34"/>
      <c r="C67" s="34"/>
      <c r="D67" s="35"/>
      <c r="E67" s="34"/>
      <c r="F67" s="108"/>
      <c r="G67" s="307"/>
      <c r="H67" s="308"/>
      <c r="I67" s="1"/>
      <c r="J67" s="1"/>
    </row>
    <row r="68" spans="1:11" ht="16.5" thickBot="1">
      <c r="A68" s="327"/>
      <c r="B68" s="34"/>
      <c r="C68" s="34"/>
      <c r="D68" s="35"/>
      <c r="E68" s="35"/>
      <c r="F68" s="108"/>
      <c r="G68" s="307"/>
      <c r="I68" s="1"/>
      <c r="J68" s="1"/>
    </row>
    <row r="69" spans="1:11" ht="16.5" thickBot="1">
      <c r="A69" s="483" t="s">
        <v>137</v>
      </c>
      <c r="B69" s="484"/>
      <c r="C69" s="484"/>
      <c r="D69" s="484"/>
      <c r="E69" s="484"/>
      <c r="F69" s="484"/>
      <c r="G69" s="484"/>
      <c r="H69" s="485"/>
      <c r="I69" s="1"/>
      <c r="J69" s="1"/>
    </row>
    <row r="70" spans="1:11" ht="30.75" thickBot="1">
      <c r="A70" s="168" t="s">
        <v>105</v>
      </c>
      <c r="B70" s="169" t="s">
        <v>29</v>
      </c>
      <c r="C70" s="170" t="s">
        <v>46</v>
      </c>
      <c r="D70" s="170" t="s">
        <v>6</v>
      </c>
      <c r="E70" s="170" t="s">
        <v>138</v>
      </c>
      <c r="F70" s="170" t="s">
        <v>129</v>
      </c>
      <c r="G70" s="170" t="s">
        <v>139</v>
      </c>
      <c r="H70" s="171" t="s">
        <v>130</v>
      </c>
      <c r="I70" s="1"/>
      <c r="J70" s="1"/>
    </row>
    <row r="71" spans="1:11" ht="15.75">
      <c r="A71" s="137" t="s">
        <v>140</v>
      </c>
      <c r="B71" s="315" t="s">
        <v>141</v>
      </c>
      <c r="C71" s="297" t="s">
        <v>142</v>
      </c>
      <c r="D71" s="316">
        <v>44653</v>
      </c>
      <c r="E71" s="316">
        <f>D71+8</f>
        <v>44661</v>
      </c>
      <c r="F71" s="317">
        <f>D71+15</f>
        <v>44668</v>
      </c>
      <c r="G71" s="318">
        <f>F71+3</f>
        <v>44671</v>
      </c>
      <c r="H71" s="319">
        <f>G71+2</f>
        <v>44673</v>
      </c>
      <c r="I71" s="1"/>
      <c r="J71" s="1"/>
    </row>
    <row r="72" spans="1:11" ht="15.75">
      <c r="A72" s="345" t="s">
        <v>143</v>
      </c>
      <c r="B72" s="310" t="s">
        <v>144</v>
      </c>
      <c r="C72" s="32" t="s">
        <v>142</v>
      </c>
      <c r="D72" s="312">
        <v>44659</v>
      </c>
      <c r="E72" s="312">
        <f t="shared" ref="E72:E75" si="14">D72+8</f>
        <v>44667</v>
      </c>
      <c r="F72" s="313">
        <f t="shared" ref="F72:F75" si="15">D72+15</f>
        <v>44674</v>
      </c>
      <c r="G72" s="314">
        <f>F72+3</f>
        <v>44677</v>
      </c>
      <c r="H72" s="320">
        <f t="shared" ref="H72:H75" si="16">G72+2</f>
        <v>44679</v>
      </c>
      <c r="I72" s="1"/>
      <c r="J72" s="1"/>
      <c r="K72" s="1"/>
    </row>
    <row r="73" spans="1:11" ht="15.75">
      <c r="A73" s="344" t="s">
        <v>145</v>
      </c>
      <c r="B73" s="311" t="s">
        <v>146</v>
      </c>
      <c r="C73" s="32" t="s">
        <v>142</v>
      </c>
      <c r="D73" s="312">
        <v>44666</v>
      </c>
      <c r="E73" s="312">
        <f t="shared" si="14"/>
        <v>44674</v>
      </c>
      <c r="F73" s="313">
        <f t="shared" si="15"/>
        <v>44681</v>
      </c>
      <c r="G73" s="314">
        <f>F73+3</f>
        <v>44684</v>
      </c>
      <c r="H73" s="320">
        <f t="shared" si="16"/>
        <v>44686</v>
      </c>
      <c r="I73" s="81"/>
      <c r="J73" s="81"/>
    </row>
    <row r="74" spans="1:11" ht="15.75">
      <c r="A74" s="344" t="s">
        <v>147</v>
      </c>
      <c r="B74" s="311" t="s">
        <v>148</v>
      </c>
      <c r="C74" s="32" t="s">
        <v>142</v>
      </c>
      <c r="D74" s="312">
        <v>44676</v>
      </c>
      <c r="E74" s="312">
        <f t="shared" si="14"/>
        <v>44684</v>
      </c>
      <c r="F74" s="313">
        <f t="shared" si="15"/>
        <v>44691</v>
      </c>
      <c r="G74" s="314">
        <f>F74+3</f>
        <v>44694</v>
      </c>
      <c r="H74" s="320">
        <f t="shared" si="16"/>
        <v>44696</v>
      </c>
      <c r="I74" s="81"/>
      <c r="J74" s="81"/>
    </row>
    <row r="75" spans="1:11" ht="16.5" thickBot="1">
      <c r="A75" s="29" t="s">
        <v>149</v>
      </c>
      <c r="B75" s="321" t="s">
        <v>150</v>
      </c>
      <c r="C75" s="322" t="s">
        <v>142</v>
      </c>
      <c r="D75" s="323">
        <v>44679</v>
      </c>
      <c r="E75" s="323">
        <f t="shared" si="14"/>
        <v>44687</v>
      </c>
      <c r="F75" s="324">
        <f t="shared" si="15"/>
        <v>44694</v>
      </c>
      <c r="G75" s="325">
        <f>F75+3</f>
        <v>44697</v>
      </c>
      <c r="H75" s="326">
        <f t="shared" si="16"/>
        <v>44699</v>
      </c>
      <c r="I75" s="81"/>
      <c r="J75" s="81"/>
    </row>
    <row r="76" spans="1:11" ht="16.5" thickBot="1">
      <c r="A76" s="309"/>
      <c r="B76" s="34"/>
      <c r="C76" s="34"/>
      <c r="D76" s="35"/>
      <c r="E76" s="35"/>
      <c r="F76" s="108"/>
      <c r="G76" s="307"/>
      <c r="I76" s="1"/>
      <c r="J76" s="1"/>
    </row>
    <row r="77" spans="1:11" ht="15.75">
      <c r="A77" s="469" t="s">
        <v>151</v>
      </c>
      <c r="B77" s="469"/>
      <c r="C77" s="469"/>
      <c r="D77" s="469"/>
      <c r="E77" s="469"/>
      <c r="F77" s="469"/>
      <c r="G77" s="469"/>
      <c r="H77" s="469"/>
      <c r="I77" s="1"/>
      <c r="J77" s="1"/>
    </row>
    <row r="78" spans="1:11" ht="30.75" thickBot="1">
      <c r="A78" s="134" t="s">
        <v>105</v>
      </c>
      <c r="B78" s="131" t="s">
        <v>29</v>
      </c>
      <c r="C78" s="131" t="s">
        <v>46</v>
      </c>
      <c r="D78" s="131" t="s">
        <v>6</v>
      </c>
      <c r="E78" s="135" t="s">
        <v>152</v>
      </c>
      <c r="F78" s="131" t="s">
        <v>153</v>
      </c>
      <c r="G78" s="131" t="s">
        <v>154</v>
      </c>
      <c r="H78" s="136" t="s">
        <v>130</v>
      </c>
      <c r="I78" s="1"/>
      <c r="J78" s="1"/>
    </row>
    <row r="79" spans="1:11" ht="15.75">
      <c r="A79" s="137" t="s">
        <v>155</v>
      </c>
      <c r="B79" s="350">
        <v>44652</v>
      </c>
      <c r="C79" s="351">
        <f>B79+1</f>
        <v>44653</v>
      </c>
      <c r="D79" s="352">
        <f>C79+2</f>
        <v>44655</v>
      </c>
      <c r="E79" s="352">
        <f>D79+15</f>
        <v>44670</v>
      </c>
      <c r="F79" s="353">
        <f>D79+15</f>
        <v>44670</v>
      </c>
      <c r="G79" s="354">
        <f>F79+2</f>
        <v>44672</v>
      </c>
      <c r="H79" s="355">
        <f>G79+2</f>
        <v>44674</v>
      </c>
      <c r="I79" s="1"/>
      <c r="J79" s="1"/>
    </row>
    <row r="80" spans="1:11" ht="15.75">
      <c r="A80" s="344" t="s">
        <v>156</v>
      </c>
      <c r="B80" s="103">
        <f>B79+7</f>
        <v>44659</v>
      </c>
      <c r="C80" s="104">
        <f t="shared" ref="C80:C82" si="17">B80+1</f>
        <v>44660</v>
      </c>
      <c r="D80" s="36">
        <f>C80+2</f>
        <v>44662</v>
      </c>
      <c r="E80" s="104">
        <f>E79+7</f>
        <v>44677</v>
      </c>
      <c r="F80" s="163">
        <f>D80+15</f>
        <v>44677</v>
      </c>
      <c r="G80" s="36">
        <f t="shared" ref="G80:H82" si="18">F80+2</f>
        <v>44679</v>
      </c>
      <c r="H80" s="356">
        <f>G80+2</f>
        <v>44681</v>
      </c>
      <c r="I80" s="1"/>
      <c r="J80" s="1"/>
    </row>
    <row r="81" spans="1:10" ht="15.75">
      <c r="A81" s="344" t="s">
        <v>157</v>
      </c>
      <c r="B81" s="103">
        <f t="shared" ref="B81:B82" si="19">B80+7</f>
        <v>44666</v>
      </c>
      <c r="C81" s="104">
        <f t="shared" si="17"/>
        <v>44667</v>
      </c>
      <c r="D81" s="36">
        <f>C81+2</f>
        <v>44669</v>
      </c>
      <c r="E81" s="36">
        <f>D81+15</f>
        <v>44684</v>
      </c>
      <c r="F81" s="163">
        <f>D81+15</f>
        <v>44684</v>
      </c>
      <c r="G81" s="36">
        <f t="shared" si="18"/>
        <v>44686</v>
      </c>
      <c r="H81" s="242">
        <f t="shared" si="18"/>
        <v>44688</v>
      </c>
      <c r="I81" s="1"/>
      <c r="J81" s="1"/>
    </row>
    <row r="82" spans="1:10" ht="15.75">
      <c r="A82" s="29" t="s">
        <v>24</v>
      </c>
      <c r="B82" s="165">
        <f t="shared" si="19"/>
        <v>44673</v>
      </c>
      <c r="C82" s="166">
        <f t="shared" si="17"/>
        <v>44674</v>
      </c>
      <c r="D82" s="106">
        <f>C82+2</f>
        <v>44676</v>
      </c>
      <c r="E82" s="166">
        <f>E81+7</f>
        <v>44691</v>
      </c>
      <c r="F82" s="167">
        <f>D82+15</f>
        <v>44691</v>
      </c>
      <c r="G82" s="243">
        <f>F82+2</f>
        <v>44693</v>
      </c>
      <c r="H82" s="244">
        <f t="shared" si="18"/>
        <v>44695</v>
      </c>
      <c r="I82" s="1"/>
      <c r="J82" s="1"/>
    </row>
    <row r="83" spans="1:10" ht="16.5" thickBot="1">
      <c r="G83" s="1"/>
      <c r="H83" s="1"/>
      <c r="I83" s="143"/>
      <c r="J83" s="143"/>
    </row>
    <row r="84" spans="1:10" ht="16.5" thickBot="1">
      <c r="A84" s="490" t="s">
        <v>158</v>
      </c>
      <c r="B84" s="491"/>
      <c r="C84" s="491"/>
      <c r="D84" s="491"/>
      <c r="E84" s="490"/>
      <c r="F84" s="491"/>
      <c r="G84" s="491"/>
      <c r="H84" s="1"/>
      <c r="I84" s="1"/>
      <c r="J84" s="1"/>
    </row>
    <row r="85" spans="1:10" ht="45">
      <c r="A85" s="138" t="s">
        <v>105</v>
      </c>
      <c r="B85" s="139" t="s">
        <v>29</v>
      </c>
      <c r="C85" s="140" t="s">
        <v>30</v>
      </c>
      <c r="D85" s="141" t="s">
        <v>6</v>
      </c>
      <c r="E85" s="110" t="s">
        <v>159</v>
      </c>
      <c r="F85" s="139" t="s">
        <v>160</v>
      </c>
      <c r="G85" s="140" t="s">
        <v>161</v>
      </c>
      <c r="H85" s="1"/>
      <c r="I85" s="81"/>
      <c r="J85" s="81"/>
    </row>
    <row r="86" spans="1:10" ht="15.75">
      <c r="A86" s="392" t="s">
        <v>162</v>
      </c>
      <c r="B86" s="375">
        <v>44645</v>
      </c>
      <c r="C86" s="376" t="s">
        <v>142</v>
      </c>
      <c r="D86" s="410">
        <v>44648</v>
      </c>
      <c r="E86" s="359">
        <f>D86+11</f>
        <v>44659</v>
      </c>
      <c r="F86" s="360">
        <f>E86+2</f>
        <v>44661</v>
      </c>
      <c r="G86" s="361">
        <f>F86+2</f>
        <v>44663</v>
      </c>
      <c r="H86" s="1"/>
      <c r="I86" s="81"/>
      <c r="J86" s="81"/>
    </row>
    <row r="87" spans="1:10" ht="15.75">
      <c r="A87" s="372" t="s">
        <v>163</v>
      </c>
      <c r="B87" s="362">
        <v>44659</v>
      </c>
      <c r="C87" s="347" t="s">
        <v>142</v>
      </c>
      <c r="D87" s="363">
        <v>44662</v>
      </c>
      <c r="E87" s="364">
        <f t="shared" ref="E87:E89" si="20">D87+11</f>
        <v>44673</v>
      </c>
      <c r="F87" s="348">
        <f t="shared" ref="F87:G89" si="21">E87+2</f>
        <v>44675</v>
      </c>
      <c r="G87" s="365">
        <f t="shared" si="21"/>
        <v>44677</v>
      </c>
      <c r="H87" s="1"/>
      <c r="I87" s="81"/>
      <c r="J87" s="81"/>
    </row>
    <row r="88" spans="1:10" ht="15.75">
      <c r="A88" s="373" t="s">
        <v>164</v>
      </c>
      <c r="B88" s="366">
        <v>44666</v>
      </c>
      <c r="C88" s="339" t="s">
        <v>142</v>
      </c>
      <c r="D88" s="358">
        <v>44669</v>
      </c>
      <c r="E88" s="357">
        <f t="shared" si="20"/>
        <v>44680</v>
      </c>
      <c r="F88" s="346">
        <f t="shared" si="21"/>
        <v>44682</v>
      </c>
      <c r="G88" s="367">
        <f t="shared" si="21"/>
        <v>44684</v>
      </c>
      <c r="H88" s="1"/>
      <c r="I88" s="81"/>
      <c r="J88" s="81"/>
    </row>
    <row r="89" spans="1:10" ht="15.75">
      <c r="A89" s="374" t="s">
        <v>24</v>
      </c>
      <c r="B89" s="368"/>
      <c r="C89" s="349" t="s">
        <v>142</v>
      </c>
      <c r="D89" s="349">
        <v>44676</v>
      </c>
      <c r="E89" s="369">
        <f t="shared" si="20"/>
        <v>44687</v>
      </c>
      <c r="F89" s="370">
        <f t="shared" si="21"/>
        <v>44689</v>
      </c>
      <c r="G89" s="371">
        <f t="shared" si="21"/>
        <v>44691</v>
      </c>
      <c r="H89" s="1"/>
      <c r="I89" s="81"/>
      <c r="J89" s="81"/>
    </row>
    <row r="90" spans="1:10" ht="15.75">
      <c r="A90" s="143"/>
      <c r="B90" s="50"/>
      <c r="C90" s="328"/>
      <c r="D90" s="328"/>
      <c r="E90" s="328"/>
      <c r="F90" s="328"/>
      <c r="G90" s="328"/>
      <c r="H90" s="1"/>
      <c r="I90" s="81"/>
      <c r="J90" s="81"/>
    </row>
    <row r="91" spans="1:10" ht="15.75">
      <c r="A91" s="435" t="s">
        <v>165</v>
      </c>
      <c r="B91" s="436"/>
      <c r="C91" s="436"/>
      <c r="D91" s="436"/>
      <c r="E91" s="436"/>
      <c r="F91" s="436"/>
      <c r="G91" s="436"/>
      <c r="H91" s="436"/>
      <c r="I91" s="436"/>
      <c r="J91" s="81"/>
    </row>
    <row r="92" spans="1:10" ht="30">
      <c r="A92" s="159" t="s">
        <v>105</v>
      </c>
      <c r="B92" s="131" t="s">
        <v>166</v>
      </c>
      <c r="C92" s="131" t="s">
        <v>46</v>
      </c>
      <c r="D92" s="131" t="s">
        <v>6</v>
      </c>
      <c r="E92" s="131" t="s">
        <v>167</v>
      </c>
      <c r="F92" s="131" t="s">
        <v>168</v>
      </c>
      <c r="G92" s="131" t="s">
        <v>169</v>
      </c>
      <c r="H92" s="131" t="s">
        <v>170</v>
      </c>
      <c r="I92" s="160" t="s">
        <v>171</v>
      </c>
      <c r="J92" s="81"/>
    </row>
    <row r="93" spans="1:10" ht="15.75">
      <c r="A93" s="340" t="s">
        <v>172</v>
      </c>
      <c r="B93" s="161">
        <v>44650</v>
      </c>
      <c r="C93" s="13">
        <f>B93</f>
        <v>44650</v>
      </c>
      <c r="D93" s="13">
        <f>B93+2</f>
        <v>44652</v>
      </c>
      <c r="E93" s="13" t="s">
        <v>173</v>
      </c>
      <c r="F93" s="13" t="s">
        <v>173</v>
      </c>
      <c r="G93" s="162">
        <f>D93+10</f>
        <v>44662</v>
      </c>
      <c r="H93" s="115">
        <f>D93+13</f>
        <v>44665</v>
      </c>
      <c r="I93" s="115">
        <f>D93+17</f>
        <v>44669</v>
      </c>
      <c r="J93" s="81"/>
    </row>
    <row r="94" spans="1:10" ht="15.75">
      <c r="A94" s="428" t="s">
        <v>174</v>
      </c>
      <c r="B94" s="429">
        <v>44652</v>
      </c>
      <c r="C94" s="430" t="s">
        <v>142</v>
      </c>
      <c r="D94" s="430">
        <v>44655</v>
      </c>
      <c r="E94" s="430">
        <v>44663</v>
      </c>
      <c r="F94" s="430">
        <v>44665</v>
      </c>
      <c r="G94" s="431">
        <v>44668</v>
      </c>
      <c r="H94" s="432" t="s">
        <v>173</v>
      </c>
      <c r="I94" s="432" t="s">
        <v>173</v>
      </c>
      <c r="J94" s="81"/>
    </row>
    <row r="95" spans="1:10" ht="15.75">
      <c r="A95" s="341" t="s">
        <v>175</v>
      </c>
      <c r="B95" s="103">
        <f>B93+7</f>
        <v>44657</v>
      </c>
      <c r="C95" s="104">
        <f>B95</f>
        <v>44657</v>
      </c>
      <c r="D95" s="36">
        <f>B95+2</f>
        <v>44659</v>
      </c>
      <c r="E95" s="36" t="s">
        <v>173</v>
      </c>
      <c r="F95" s="36" t="s">
        <v>173</v>
      </c>
      <c r="G95" s="36">
        <f>D95+10</f>
        <v>44669</v>
      </c>
      <c r="H95" s="163">
        <f>D95+13</f>
        <v>44672</v>
      </c>
      <c r="I95" s="116">
        <f>D95+17</f>
        <v>44676</v>
      </c>
      <c r="J95" s="81"/>
    </row>
    <row r="96" spans="1:10" ht="15.75">
      <c r="A96" s="341" t="s">
        <v>176</v>
      </c>
      <c r="B96" s="103">
        <f>B95+7</f>
        <v>44664</v>
      </c>
      <c r="C96" s="104">
        <f>B96</f>
        <v>44664</v>
      </c>
      <c r="D96" s="36">
        <f>B96+2</f>
        <v>44666</v>
      </c>
      <c r="E96" s="36" t="s">
        <v>173</v>
      </c>
      <c r="F96" s="36" t="s">
        <v>173</v>
      </c>
      <c r="G96" s="36">
        <f t="shared" ref="G96:G98" si="22">D96+10</f>
        <v>44676</v>
      </c>
      <c r="H96" s="163">
        <f t="shared" ref="H96:H98" si="23">D96+13</f>
        <v>44679</v>
      </c>
      <c r="I96" s="116">
        <f t="shared" ref="I96:I98" si="24">D96+17</f>
        <v>44683</v>
      </c>
      <c r="J96" s="157"/>
    </row>
    <row r="97" spans="1:10" ht="15.75">
      <c r="A97" s="342" t="s">
        <v>177</v>
      </c>
      <c r="B97" s="103">
        <f>B96+7</f>
        <v>44671</v>
      </c>
      <c r="C97" s="104">
        <f>B97</f>
        <v>44671</v>
      </c>
      <c r="D97" s="36">
        <f>B97+2</f>
        <v>44673</v>
      </c>
      <c r="E97" s="36" t="s">
        <v>173</v>
      </c>
      <c r="F97" s="36" t="s">
        <v>173</v>
      </c>
      <c r="G97" s="36">
        <f t="shared" si="22"/>
        <v>44683</v>
      </c>
      <c r="H97" s="163">
        <f t="shared" si="23"/>
        <v>44686</v>
      </c>
      <c r="I97" s="116">
        <f t="shared" si="24"/>
        <v>44690</v>
      </c>
      <c r="J97" s="157"/>
    </row>
    <row r="98" spans="1:10" ht="18.75" customHeight="1">
      <c r="A98" s="343" t="s">
        <v>178</v>
      </c>
      <c r="B98" s="165">
        <f>B97+7</f>
        <v>44678</v>
      </c>
      <c r="C98" s="166">
        <f>B98</f>
        <v>44678</v>
      </c>
      <c r="D98" s="106">
        <f>B98+2</f>
        <v>44680</v>
      </c>
      <c r="E98" s="106" t="s">
        <v>173</v>
      </c>
      <c r="F98" s="106" t="s">
        <v>173</v>
      </c>
      <c r="G98" s="437">
        <f t="shared" si="22"/>
        <v>44690</v>
      </c>
      <c r="H98" s="438">
        <f t="shared" si="23"/>
        <v>44693</v>
      </c>
      <c r="I98" s="439">
        <f t="shared" si="24"/>
        <v>44697</v>
      </c>
      <c r="J98" s="157"/>
    </row>
    <row r="99" spans="1:10" ht="15.75">
      <c r="A99" s="143"/>
      <c r="B99" s="50"/>
      <c r="C99" s="328"/>
      <c r="D99" s="328"/>
      <c r="E99" s="328"/>
      <c r="F99" s="328"/>
      <c r="G99" s="328"/>
      <c r="H99" s="1"/>
      <c r="I99" s="157"/>
      <c r="J99" s="157"/>
    </row>
    <row r="100" spans="1:10" ht="16.5" thickBot="1">
      <c r="A100" s="486" t="s">
        <v>179</v>
      </c>
      <c r="B100" s="486"/>
      <c r="C100" s="486"/>
      <c r="D100" s="486"/>
      <c r="E100" s="486"/>
      <c r="F100" s="486"/>
      <c r="G100" s="328"/>
      <c r="H100" s="1"/>
      <c r="I100" s="157"/>
      <c r="J100" s="157"/>
    </row>
    <row r="101" spans="1:10" ht="30.75" thickBot="1">
      <c r="A101" s="138" t="s">
        <v>28</v>
      </c>
      <c r="B101" s="174" t="s">
        <v>29</v>
      </c>
      <c r="C101" s="175" t="s">
        <v>5</v>
      </c>
      <c r="D101" s="175" t="s">
        <v>6</v>
      </c>
      <c r="E101" s="175" t="s">
        <v>180</v>
      </c>
      <c r="F101" s="176" t="s">
        <v>181</v>
      </c>
      <c r="G101" s="328"/>
      <c r="H101" s="1"/>
      <c r="I101" s="157"/>
      <c r="J101" s="157"/>
    </row>
    <row r="102" spans="1:10" ht="15.75">
      <c r="A102" s="177" t="s">
        <v>182</v>
      </c>
      <c r="B102" s="178">
        <v>44652</v>
      </c>
      <c r="C102" s="179">
        <f>B102+2</f>
        <v>44654</v>
      </c>
      <c r="D102" s="180">
        <f>C102+1</f>
        <v>44655</v>
      </c>
      <c r="E102" s="180">
        <f>D102+5</f>
        <v>44660</v>
      </c>
      <c r="F102" s="181">
        <f>E102+3</f>
        <v>44663</v>
      </c>
      <c r="G102" s="328"/>
      <c r="H102" s="151"/>
      <c r="I102" s="157"/>
      <c r="J102" s="157"/>
    </row>
    <row r="103" spans="1:10" ht="15.75">
      <c r="A103" s="182" t="s">
        <v>183</v>
      </c>
      <c r="B103" s="183">
        <f>B102+7</f>
        <v>44659</v>
      </c>
      <c r="C103" s="184">
        <f t="shared" ref="C103:C105" si="25">B103+2</f>
        <v>44661</v>
      </c>
      <c r="D103" s="185">
        <f t="shared" ref="D103:D105" si="26">C103+1</f>
        <v>44662</v>
      </c>
      <c r="E103" s="185">
        <f t="shared" ref="E103:E105" si="27">D103+5</f>
        <v>44667</v>
      </c>
      <c r="F103" s="186">
        <f>E103+3</f>
        <v>44670</v>
      </c>
      <c r="G103" s="328"/>
      <c r="H103" s="151"/>
      <c r="I103" s="157"/>
      <c r="J103" s="157"/>
    </row>
    <row r="104" spans="1:10" ht="15.75">
      <c r="A104" s="187" t="s">
        <v>184</v>
      </c>
      <c r="B104" s="183">
        <f t="shared" ref="B104:B105" si="28">B103+7</f>
        <v>44666</v>
      </c>
      <c r="C104" s="184">
        <f t="shared" si="25"/>
        <v>44668</v>
      </c>
      <c r="D104" s="185">
        <f t="shared" si="26"/>
        <v>44669</v>
      </c>
      <c r="E104" s="185">
        <f t="shared" si="27"/>
        <v>44674</v>
      </c>
      <c r="F104" s="186">
        <f>E104+3</f>
        <v>44677</v>
      </c>
      <c r="G104" s="34"/>
      <c r="H104" s="151"/>
      <c r="I104" s="157"/>
      <c r="J104" s="157"/>
    </row>
    <row r="105" spans="1:10" ht="16.5" thickBot="1">
      <c r="A105" s="188" t="s">
        <v>185</v>
      </c>
      <c r="B105" s="189">
        <f t="shared" si="28"/>
        <v>44673</v>
      </c>
      <c r="C105" s="190">
        <f t="shared" si="25"/>
        <v>44675</v>
      </c>
      <c r="D105" s="191">
        <f t="shared" si="26"/>
        <v>44676</v>
      </c>
      <c r="E105" s="191">
        <f t="shared" si="27"/>
        <v>44681</v>
      </c>
      <c r="F105" s="192">
        <f>E105+3</f>
        <v>44684</v>
      </c>
      <c r="G105" s="51"/>
      <c r="H105" s="156"/>
      <c r="I105" s="157"/>
      <c r="J105" s="157"/>
    </row>
    <row r="106" spans="1:10" ht="15.75">
      <c r="A106" s="329"/>
      <c r="B106" s="330"/>
      <c r="C106" s="331"/>
      <c r="D106" s="332"/>
      <c r="E106" s="332"/>
      <c r="F106" s="332"/>
      <c r="G106" s="51"/>
      <c r="H106" s="156"/>
      <c r="I106" s="157"/>
      <c r="J106" s="157"/>
    </row>
    <row r="107" spans="1:10" ht="16.5" thickBot="1">
      <c r="A107" s="476" t="s">
        <v>186</v>
      </c>
      <c r="B107" s="477"/>
      <c r="C107" s="477"/>
      <c r="D107" s="477"/>
      <c r="E107" s="477"/>
      <c r="F107" s="477"/>
      <c r="G107" s="477"/>
      <c r="H107" s="156"/>
      <c r="I107" s="157"/>
      <c r="J107" s="157"/>
    </row>
    <row r="108" spans="1:10" ht="30.75" thickBot="1">
      <c r="A108" s="144" t="s">
        <v>28</v>
      </c>
      <c r="B108" s="145" t="s">
        <v>187</v>
      </c>
      <c r="C108" s="145" t="s">
        <v>46</v>
      </c>
      <c r="D108" s="145" t="s">
        <v>6</v>
      </c>
      <c r="E108" s="145" t="s">
        <v>188</v>
      </c>
      <c r="F108" s="145" t="s">
        <v>189</v>
      </c>
      <c r="G108" s="146" t="s">
        <v>190</v>
      </c>
      <c r="H108" s="156"/>
      <c r="I108" s="81"/>
      <c r="J108" s="81"/>
    </row>
    <row r="109" spans="1:10" ht="15.75">
      <c r="A109" s="278" t="s">
        <v>191</v>
      </c>
      <c r="B109" s="275">
        <v>44656</v>
      </c>
      <c r="C109" s="268" t="s">
        <v>192</v>
      </c>
      <c r="D109" s="267">
        <v>44658</v>
      </c>
      <c r="E109" s="269">
        <f>D109+11</f>
        <v>44669</v>
      </c>
      <c r="F109" s="269">
        <v>44681</v>
      </c>
      <c r="G109" s="270">
        <f>F109+4</f>
        <v>44685</v>
      </c>
      <c r="H109" s="156"/>
      <c r="I109" s="81"/>
      <c r="J109" s="81"/>
    </row>
    <row r="110" spans="1:10" ht="15.75">
      <c r="A110" s="279" t="s">
        <v>193</v>
      </c>
      <c r="B110" s="276">
        <v>44666</v>
      </c>
      <c r="C110" s="148" t="s">
        <v>192</v>
      </c>
      <c r="D110" s="147">
        <v>44669</v>
      </c>
      <c r="E110" s="149">
        <f>D110+11</f>
        <v>44680</v>
      </c>
      <c r="F110" s="149">
        <f>E110+3</f>
        <v>44683</v>
      </c>
      <c r="G110" s="271">
        <f>F110+4</f>
        <v>44687</v>
      </c>
      <c r="H110" s="156"/>
      <c r="I110" s="81"/>
      <c r="J110" s="81"/>
    </row>
    <row r="111" spans="1:10" ht="15.75">
      <c r="A111" s="279"/>
      <c r="B111" s="276"/>
      <c r="C111" s="148"/>
      <c r="D111" s="150"/>
      <c r="E111" s="149"/>
      <c r="F111" s="149"/>
      <c r="G111" s="271"/>
      <c r="H111" s="156"/>
      <c r="I111" s="81"/>
      <c r="J111" s="81"/>
    </row>
    <row r="112" spans="1:10" ht="16.5" thickBot="1">
      <c r="A112" s="280"/>
      <c r="B112" s="277"/>
      <c r="C112" s="272"/>
      <c r="D112" s="273"/>
      <c r="E112" s="273"/>
      <c r="F112" s="273"/>
      <c r="G112" s="274"/>
      <c r="H112" s="156"/>
      <c r="I112" s="81"/>
      <c r="J112" s="81"/>
    </row>
    <row r="113" spans="1:10" ht="16.5" thickBot="1">
      <c r="A113" s="152"/>
      <c r="B113" s="153"/>
      <c r="C113" s="154"/>
      <c r="D113" s="153"/>
      <c r="E113" s="155"/>
      <c r="F113" s="155"/>
      <c r="G113" s="155"/>
      <c r="H113" s="156"/>
      <c r="I113" s="164"/>
      <c r="J113" s="81"/>
    </row>
    <row r="114" spans="1:10" ht="19.5" thickBot="1">
      <c r="A114" s="478" t="s">
        <v>194</v>
      </c>
      <c r="B114" s="479"/>
      <c r="C114" s="479"/>
      <c r="D114" s="479"/>
      <c r="E114" s="479"/>
      <c r="F114" s="479"/>
      <c r="G114" s="480"/>
      <c r="H114" s="156"/>
      <c r="I114" s="81"/>
      <c r="J114" s="81"/>
    </row>
    <row r="115" spans="1:10" ht="57" thickBot="1">
      <c r="A115" s="265" t="s">
        <v>28</v>
      </c>
      <c r="B115" s="292" t="s">
        <v>29</v>
      </c>
      <c r="C115" s="283" t="s">
        <v>195</v>
      </c>
      <c r="D115" s="283" t="s">
        <v>6</v>
      </c>
      <c r="E115" s="283" t="s">
        <v>188</v>
      </c>
      <c r="F115" s="283" t="s">
        <v>189</v>
      </c>
      <c r="G115" s="284" t="s">
        <v>190</v>
      </c>
      <c r="H115" s="81"/>
      <c r="I115" s="81"/>
      <c r="J115" s="81"/>
    </row>
    <row r="116" spans="1:10" ht="18.75">
      <c r="A116" s="264" t="s">
        <v>196</v>
      </c>
      <c r="B116" s="293">
        <v>44650</v>
      </c>
      <c r="C116" s="294" t="s">
        <v>192</v>
      </c>
      <c r="D116" s="289">
        <v>44652</v>
      </c>
      <c r="E116" s="285">
        <v>44665</v>
      </c>
      <c r="F116" s="286">
        <f>E116+3</f>
        <v>44668</v>
      </c>
      <c r="G116" s="287">
        <f>F116+4</f>
        <v>44672</v>
      </c>
      <c r="H116" s="81"/>
      <c r="I116" s="81"/>
      <c r="J116" s="81"/>
    </row>
    <row r="117" spans="1:10" ht="18.75">
      <c r="A117" s="262" t="s">
        <v>197</v>
      </c>
      <c r="B117" s="295">
        <v>44663</v>
      </c>
      <c r="C117" s="258" t="s">
        <v>192</v>
      </c>
      <c r="D117" s="290">
        <v>44665</v>
      </c>
      <c r="E117" s="281">
        <f>D117+12</f>
        <v>44677</v>
      </c>
      <c r="F117" s="257">
        <f t="shared" ref="F117:F120" si="29">E117+3</f>
        <v>44680</v>
      </c>
      <c r="G117" s="259">
        <f t="shared" ref="G117:G120" si="30">F117+4</f>
        <v>44684</v>
      </c>
      <c r="H117" s="81"/>
      <c r="I117" s="81"/>
      <c r="J117" s="81"/>
    </row>
    <row r="118" spans="1:10" ht="18.75">
      <c r="A118" s="262" t="s">
        <v>198</v>
      </c>
      <c r="B118" s="295">
        <v>44666</v>
      </c>
      <c r="C118" s="258" t="s">
        <v>192</v>
      </c>
      <c r="D118" s="290">
        <v>44668</v>
      </c>
      <c r="E118" s="281">
        <f>D118+12</f>
        <v>44680</v>
      </c>
      <c r="F118" s="257">
        <f t="shared" si="29"/>
        <v>44683</v>
      </c>
      <c r="G118" s="259">
        <f t="shared" si="30"/>
        <v>44687</v>
      </c>
      <c r="H118" s="81"/>
      <c r="I118" s="81"/>
      <c r="J118" s="81"/>
    </row>
    <row r="119" spans="1:10" ht="18.75">
      <c r="A119" s="262" t="s">
        <v>199</v>
      </c>
      <c r="B119" s="295">
        <v>44671</v>
      </c>
      <c r="C119" s="258" t="s">
        <v>192</v>
      </c>
      <c r="D119" s="290">
        <v>44673</v>
      </c>
      <c r="E119" s="281">
        <f>D119+12</f>
        <v>44685</v>
      </c>
      <c r="F119" s="257">
        <f t="shared" si="29"/>
        <v>44688</v>
      </c>
      <c r="G119" s="259">
        <f t="shared" si="30"/>
        <v>44692</v>
      </c>
      <c r="H119" s="81"/>
      <c r="I119" s="34"/>
      <c r="J119" s="172"/>
    </row>
    <row r="120" spans="1:10" ht="19.5" thickBot="1">
      <c r="A120" s="263" t="s">
        <v>200</v>
      </c>
      <c r="B120" s="296">
        <v>44678</v>
      </c>
      <c r="C120" s="261" t="s">
        <v>192</v>
      </c>
      <c r="D120" s="291">
        <v>44680</v>
      </c>
      <c r="E120" s="282">
        <f>D120+12</f>
        <v>44692</v>
      </c>
      <c r="F120" s="260">
        <f t="shared" si="29"/>
        <v>44695</v>
      </c>
      <c r="G120" s="288">
        <f t="shared" si="30"/>
        <v>44699</v>
      </c>
      <c r="H120" s="81"/>
      <c r="I120" s="173"/>
      <c r="J120" s="172"/>
    </row>
    <row r="121" spans="1:10" ht="30.75" thickBot="1">
      <c r="A121" s="266" t="s">
        <v>201</v>
      </c>
      <c r="B121" s="481"/>
      <c r="C121" s="482"/>
      <c r="D121" s="482"/>
      <c r="E121" s="482"/>
      <c r="F121" s="482"/>
      <c r="G121" s="482"/>
      <c r="H121" s="81"/>
      <c r="I121" s="173"/>
      <c r="J121" s="172"/>
    </row>
    <row r="122" spans="1:10" ht="15.75">
      <c r="A122" s="158"/>
      <c r="B122" s="157"/>
      <c r="C122" s="157"/>
      <c r="D122" s="157"/>
      <c r="E122" s="157"/>
      <c r="F122" s="157"/>
      <c r="G122" s="157"/>
      <c r="H122" s="81"/>
      <c r="I122" s="34"/>
      <c r="J122" s="172"/>
    </row>
    <row r="123" spans="1:10" ht="15.75">
      <c r="A123" s="487" t="s">
        <v>202</v>
      </c>
      <c r="B123" s="487"/>
      <c r="C123" s="487"/>
      <c r="D123" s="487"/>
      <c r="E123" s="487"/>
      <c r="F123" s="487"/>
      <c r="G123" s="143"/>
      <c r="H123" s="143"/>
      <c r="I123" s="1"/>
      <c r="J123" s="1"/>
    </row>
    <row r="124" spans="1:10" ht="30">
      <c r="A124" s="411" t="s">
        <v>28</v>
      </c>
      <c r="B124" s="412" t="s">
        <v>203</v>
      </c>
      <c r="C124" s="413" t="s">
        <v>46</v>
      </c>
      <c r="D124" s="413" t="s">
        <v>6</v>
      </c>
      <c r="E124" s="413" t="s">
        <v>204</v>
      </c>
      <c r="F124" s="414" t="s">
        <v>205</v>
      </c>
      <c r="G124" s="143"/>
      <c r="H124" s="143"/>
      <c r="I124" s="193"/>
      <c r="J124" s="143"/>
    </row>
    <row r="125" spans="1:10" ht="15.75">
      <c r="A125" s="415" t="s">
        <v>206</v>
      </c>
      <c r="B125" s="416">
        <v>44652</v>
      </c>
      <c r="C125" s="417" t="s">
        <v>192</v>
      </c>
      <c r="D125" s="418">
        <v>44655</v>
      </c>
      <c r="E125" s="419">
        <v>44661</v>
      </c>
      <c r="F125" s="420">
        <v>44662</v>
      </c>
      <c r="G125" s="143"/>
      <c r="H125" s="143"/>
      <c r="I125" s="143"/>
      <c r="J125" s="193"/>
    </row>
    <row r="126" spans="1:10" ht="15.75">
      <c r="A126" s="421" t="s">
        <v>207</v>
      </c>
      <c r="B126" s="422">
        <v>44659</v>
      </c>
      <c r="C126" s="423" t="s">
        <v>192</v>
      </c>
      <c r="D126" s="424">
        <v>44662</v>
      </c>
      <c r="E126" s="425">
        <v>44668</v>
      </c>
      <c r="F126" s="426">
        <v>44669</v>
      </c>
      <c r="G126" s="143"/>
      <c r="H126" s="143"/>
      <c r="I126" s="143"/>
      <c r="J126" s="193"/>
    </row>
    <row r="127" spans="1:10" ht="15.75">
      <c r="A127" s="421" t="s">
        <v>59</v>
      </c>
      <c r="B127" s="427">
        <v>44666</v>
      </c>
      <c r="C127" s="423" t="s">
        <v>192</v>
      </c>
      <c r="D127" s="424">
        <v>44669</v>
      </c>
      <c r="E127" s="425">
        <v>44675</v>
      </c>
      <c r="F127" s="426">
        <v>44676</v>
      </c>
      <c r="G127" s="143"/>
      <c r="H127" s="143"/>
      <c r="I127" s="143"/>
      <c r="J127" s="193"/>
    </row>
    <row r="128" spans="1:10" ht="15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6.5" thickBot="1">
      <c r="A129" s="488" t="s">
        <v>208</v>
      </c>
      <c r="B129" s="489"/>
      <c r="C129" s="489"/>
      <c r="D129" s="489"/>
      <c r="E129" s="489"/>
      <c r="F129" s="1"/>
      <c r="G129" s="1"/>
      <c r="H129" s="1"/>
      <c r="I129" s="1"/>
      <c r="J129" s="1"/>
    </row>
    <row r="130" spans="1:10" ht="47.25" customHeight="1" thickBot="1">
      <c r="A130" s="194" t="s">
        <v>3</v>
      </c>
      <c r="B130" s="195" t="s">
        <v>203</v>
      </c>
      <c r="C130" s="196" t="s">
        <v>46</v>
      </c>
      <c r="D130" s="196" t="s">
        <v>6</v>
      </c>
      <c r="E130" s="197" t="s">
        <v>209</v>
      </c>
      <c r="F130" s="1"/>
      <c r="G130" s="1"/>
      <c r="H130" s="1"/>
      <c r="I130" s="1"/>
      <c r="J130" s="1"/>
    </row>
    <row r="131" spans="1:10" ht="15.75">
      <c r="A131" s="137" t="s">
        <v>210</v>
      </c>
      <c r="B131" s="198"/>
      <c r="C131" s="297"/>
      <c r="D131" s="199"/>
      <c r="E131" s="200"/>
      <c r="F131" s="1"/>
      <c r="G131" s="1"/>
      <c r="H131" s="1"/>
      <c r="I131" s="1"/>
      <c r="J131" s="1"/>
    </row>
    <row r="132" spans="1:10" ht="15.75">
      <c r="A132" s="201"/>
      <c r="B132" s="202"/>
      <c r="C132" s="32"/>
      <c r="D132" s="203"/>
      <c r="E132" s="204"/>
      <c r="F132" s="1"/>
      <c r="G132" s="1"/>
      <c r="H132" s="1"/>
      <c r="I132" s="1"/>
      <c r="J132" s="1"/>
    </row>
    <row r="133" spans="1:10" ht="16.5" thickBot="1">
      <c r="A133" s="205"/>
      <c r="B133" s="206"/>
      <c r="C133" s="298"/>
      <c r="D133" s="207"/>
      <c r="E133" s="208"/>
      <c r="F133" s="1"/>
      <c r="G133" s="1"/>
      <c r="H133" s="1"/>
      <c r="I133" s="1"/>
      <c r="J133" s="1"/>
    </row>
    <row r="136" spans="1:10" ht="18" customHeight="1">
      <c r="A136" s="486" t="s">
        <v>211</v>
      </c>
      <c r="B136" s="486"/>
      <c r="C136" s="486"/>
      <c r="D136" s="486"/>
      <c r="E136" s="486"/>
      <c r="F136" s="486"/>
    </row>
    <row r="137" spans="1:10" ht="30">
      <c r="A137" s="138" t="s">
        <v>28</v>
      </c>
      <c r="B137" s="131" t="s">
        <v>29</v>
      </c>
      <c r="C137" s="175" t="s">
        <v>5</v>
      </c>
      <c r="D137" s="175" t="s">
        <v>6</v>
      </c>
      <c r="E137" s="175" t="s">
        <v>181</v>
      </c>
      <c r="F137" s="176" t="s">
        <v>212</v>
      </c>
    </row>
    <row r="138" spans="1:10">
      <c r="A138" s="440" t="s">
        <v>213</v>
      </c>
      <c r="B138" s="441"/>
      <c r="C138" s="442"/>
      <c r="D138" s="443"/>
      <c r="E138" s="443"/>
      <c r="F138" s="443"/>
    </row>
  </sheetData>
  <mergeCells count="20">
    <mergeCell ref="A107:G107"/>
    <mergeCell ref="A114:G114"/>
    <mergeCell ref="B121:G121"/>
    <mergeCell ref="A69:H69"/>
    <mergeCell ref="A136:F136"/>
    <mergeCell ref="A100:F100"/>
    <mergeCell ref="A123:F123"/>
    <mergeCell ref="A129:E129"/>
    <mergeCell ref="A84:G84"/>
    <mergeCell ref="A1:J4"/>
    <mergeCell ref="A5:J5"/>
    <mergeCell ref="A7:H8"/>
    <mergeCell ref="A20:H21"/>
    <mergeCell ref="A35:F35"/>
    <mergeCell ref="A44:E44"/>
    <mergeCell ref="A45:E45"/>
    <mergeCell ref="A53:E53"/>
    <mergeCell ref="A77:H77"/>
    <mergeCell ref="A61:H61"/>
    <mergeCell ref="A52:E5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4" ma:contentTypeDescription="新建文档。" ma:contentTypeScope="" ma:versionID="152721c74d5e8a8afeda71d477c5fdad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0d49c4bf1f5c931917c2b5dc6b02fcda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</documentManagement>
</p:properties>
</file>

<file path=customXml/itemProps1.xml><?xml version="1.0" encoding="utf-8"?>
<ds:datastoreItem xmlns:ds="http://schemas.openxmlformats.org/officeDocument/2006/customXml" ds:itemID="{FDAB59BA-0ECF-45B6-837F-2EC6A550A8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8F91E-4541-4A9E-8EF5-7069AE6A3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7FC136-7E6F-4207-8DC0-D3D48F6E1008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633ee1cc-3fe0-4a49-a704-20ce586fd042"/>
    <ds:schemaRef ds:uri="http://www.w3.org/XML/1998/namespace"/>
    <ds:schemaRef ds:uri="c24537aa-7a59-40f9-8184-ac5376a9b6b6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 APR</vt:lpstr>
      <vt:lpstr>GSL LINE APR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2015-06-05T18:17:20Z</dcterms:created>
  <dcterms:modified xsi:type="dcterms:W3CDTF">2022-03-22T03:38:29Z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</Properties>
</file>