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20" yWindow="-120" windowWidth="28920" windowHeight="15840"/>
  </bookViews>
  <sheets>
    <sheet name="FUZ-XIA" sheetId="25" r:id="rId1"/>
    <sheet name="May" sheetId="24"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25" l="1"/>
  <c r="E17" i="25" s="1"/>
  <c r="E19" i="25" s="1"/>
  <c r="E14" i="25"/>
  <c r="E16" i="25" s="1"/>
  <c r="E18" i="25" s="1"/>
  <c r="E9" i="25"/>
  <c r="E11" i="25" s="1"/>
  <c r="E8" i="25"/>
  <c r="E10" i="25" s="1"/>
  <c r="E7" i="25"/>
  <c r="E6" i="25"/>
  <c r="I27" i="24" l="1"/>
  <c r="I26" i="24"/>
  <c r="G27" i="24"/>
  <c r="J9" i="24"/>
  <c r="D9" i="24"/>
  <c r="E9" i="24"/>
  <c r="F9" i="24"/>
  <c r="D10" i="24"/>
  <c r="E10" i="24"/>
  <c r="F10" i="24"/>
  <c r="F7" i="24"/>
  <c r="D7" i="24"/>
  <c r="E7" i="24"/>
  <c r="J7" i="24"/>
  <c r="D67" i="24"/>
  <c r="E67" i="24"/>
  <c r="F67" i="24"/>
  <c r="H67" i="24"/>
  <c r="I67" i="24"/>
  <c r="J67" i="24" s="1"/>
  <c r="J106" i="24" l="1"/>
  <c r="D106" i="24"/>
  <c r="E106" i="24"/>
  <c r="F106" i="24"/>
  <c r="D107" i="24"/>
  <c r="E107" i="24"/>
  <c r="F107" i="24"/>
  <c r="D108" i="24"/>
  <c r="E108" i="24"/>
  <c r="F108" i="24"/>
  <c r="J8" i="24"/>
  <c r="A8" i="24"/>
  <c r="B8" i="24"/>
  <c r="C8" i="24"/>
  <c r="G8" i="24"/>
  <c r="A10" i="24"/>
  <c r="B10" i="24"/>
  <c r="C10" i="24"/>
  <c r="A11" i="24"/>
  <c r="B11" i="24"/>
  <c r="C11" i="24"/>
  <c r="G11" i="24"/>
  <c r="B7" i="24"/>
  <c r="C7" i="24"/>
  <c r="A7" i="24"/>
  <c r="D321" i="24"/>
  <c r="E321" i="24"/>
  <c r="F321" i="24"/>
  <c r="H321" i="24"/>
  <c r="I321" i="24"/>
  <c r="J321" i="24" s="1"/>
  <c r="D322" i="24"/>
  <c r="E322" i="24"/>
  <c r="F322" i="24"/>
  <c r="H322" i="24"/>
  <c r="I322" i="24"/>
  <c r="J322" i="24" s="1"/>
  <c r="D8" i="24" l="1"/>
  <c r="E8" i="24"/>
  <c r="F8" i="24"/>
  <c r="E11" i="24"/>
  <c r="D11" i="24"/>
  <c r="F11" i="24"/>
  <c r="F41" i="24"/>
  <c r="E41" i="24"/>
  <c r="D41" i="24"/>
  <c r="F38" i="24"/>
  <c r="E38" i="24"/>
  <c r="D38" i="24"/>
  <c r="J122" i="24"/>
  <c r="J121" i="24"/>
  <c r="J119" i="24"/>
  <c r="J120" i="24"/>
  <c r="D335" i="24"/>
  <c r="E335" i="24" s="1"/>
  <c r="F335" i="24"/>
  <c r="D336" i="24"/>
  <c r="E336" i="24" s="1"/>
  <c r="F336" i="24"/>
  <c r="D337" i="24"/>
  <c r="E337" i="24" s="1"/>
  <c r="F337" i="24"/>
  <c r="D338" i="24"/>
  <c r="E338" i="24" s="1"/>
  <c r="F338" i="24"/>
  <c r="H28" i="24"/>
  <c r="D28" i="24"/>
  <c r="E28" i="24"/>
  <c r="F28" i="24"/>
  <c r="H26" i="24"/>
  <c r="H25" i="24"/>
  <c r="D25" i="24"/>
  <c r="E25" i="24"/>
  <c r="F25" i="24"/>
  <c r="D26" i="24"/>
  <c r="E26" i="24"/>
  <c r="F26" i="24"/>
  <c r="H27" i="24" l="1"/>
  <c r="F52" i="24"/>
  <c r="E52" i="24"/>
  <c r="D52" i="24"/>
  <c r="J152" i="24" l="1"/>
  <c r="I152" i="24"/>
  <c r="H152" i="24"/>
  <c r="E152" i="24"/>
  <c r="D152" i="24"/>
  <c r="F152" i="24" s="1"/>
  <c r="J151" i="24"/>
  <c r="I151" i="24"/>
  <c r="H151" i="24"/>
  <c r="E151" i="24"/>
  <c r="D151" i="24"/>
  <c r="F151" i="24" s="1"/>
  <c r="I135" i="24"/>
  <c r="H135" i="24"/>
  <c r="F135" i="24"/>
  <c r="E135" i="24"/>
  <c r="D135" i="24"/>
  <c r="I68" i="24"/>
  <c r="J68" i="24" s="1"/>
  <c r="H68" i="24"/>
  <c r="F68" i="24"/>
  <c r="E68" i="24"/>
  <c r="D68" i="24"/>
  <c r="H56" i="24"/>
  <c r="I56" i="24" s="1"/>
  <c r="J56" i="24" s="1"/>
  <c r="F56" i="24"/>
  <c r="E56" i="24"/>
  <c r="D56" i="24"/>
  <c r="F81" i="24" l="1"/>
  <c r="E81" i="24"/>
  <c r="D81" i="24"/>
  <c r="D80" i="24"/>
  <c r="E80" i="24"/>
  <c r="F80" i="24"/>
  <c r="H80" i="24"/>
  <c r="I80" i="24" s="1"/>
  <c r="J80" i="24" s="1"/>
  <c r="F69" i="24"/>
  <c r="E69" i="24"/>
  <c r="D69" i="24"/>
  <c r="H374" i="24"/>
  <c r="F374" i="24"/>
  <c r="E374" i="24"/>
  <c r="D374" i="24"/>
  <c r="H373" i="24"/>
  <c r="F373" i="24"/>
  <c r="E373" i="24"/>
  <c r="D373" i="24"/>
  <c r="H372" i="24"/>
  <c r="F372" i="24"/>
  <c r="E372" i="24"/>
  <c r="D372" i="24"/>
  <c r="H371" i="24"/>
  <c r="F371" i="24"/>
  <c r="E371" i="24"/>
  <c r="D371" i="24"/>
  <c r="H370" i="24"/>
  <c r="F370" i="24"/>
  <c r="E370" i="24"/>
  <c r="D370" i="24"/>
  <c r="H369" i="24"/>
  <c r="F369" i="24"/>
  <c r="E369" i="24"/>
  <c r="D369" i="24"/>
  <c r="J338" i="24"/>
  <c r="J337" i="24"/>
  <c r="J336" i="24"/>
  <c r="J335" i="24"/>
  <c r="I335" i="24"/>
  <c r="I336" i="24" s="1"/>
  <c r="I337" i="24" s="1"/>
  <c r="I338" i="24" s="1"/>
  <c r="F40" i="24"/>
  <c r="E40" i="24"/>
  <c r="I323" i="24"/>
  <c r="J323" i="24" s="1"/>
  <c r="H323" i="24"/>
  <c r="F323" i="24"/>
  <c r="F39" i="24" s="1"/>
  <c r="E323" i="24"/>
  <c r="E39" i="24" s="1"/>
  <c r="D323" i="24"/>
  <c r="D40" i="24" s="1"/>
  <c r="D39" i="24"/>
  <c r="F297" i="24"/>
  <c r="E297" i="24"/>
  <c r="D297" i="24"/>
  <c r="F296" i="24"/>
  <c r="E296" i="24"/>
  <c r="D296" i="24"/>
  <c r="F295" i="24"/>
  <c r="E295" i="24"/>
  <c r="D295" i="24"/>
  <c r="F294" i="24"/>
  <c r="E294" i="24"/>
  <c r="D294" i="24"/>
  <c r="F293" i="24"/>
  <c r="E293" i="24"/>
  <c r="D293" i="24"/>
  <c r="H292" i="24"/>
  <c r="H293" i="24" s="1"/>
  <c r="H294" i="24" s="1"/>
  <c r="H295" i="24" s="1"/>
  <c r="H296" i="24" s="1"/>
  <c r="H297" i="24" s="1"/>
  <c r="F292" i="24"/>
  <c r="E292" i="24"/>
  <c r="D292" i="24"/>
  <c r="K282" i="24"/>
  <c r="J282" i="24"/>
  <c r="I282" i="24"/>
  <c r="F282" i="24"/>
  <c r="D282" i="24"/>
  <c r="E282" i="24" s="1"/>
  <c r="K281" i="24"/>
  <c r="J281" i="24"/>
  <c r="I281" i="24"/>
  <c r="F281" i="24"/>
  <c r="D281" i="24"/>
  <c r="E281" i="24" s="1"/>
  <c r="K280" i="24"/>
  <c r="J280" i="24"/>
  <c r="I280" i="24"/>
  <c r="F280" i="24"/>
  <c r="D280" i="24"/>
  <c r="E280" i="24" s="1"/>
  <c r="K279" i="24"/>
  <c r="J279" i="24"/>
  <c r="I279" i="24"/>
  <c r="F279" i="24"/>
  <c r="D279" i="24"/>
  <c r="E279" i="24" s="1"/>
  <c r="K268" i="24"/>
  <c r="J268" i="24"/>
  <c r="I268" i="24"/>
  <c r="H268" i="24"/>
  <c r="F268" i="24"/>
  <c r="D268" i="24"/>
  <c r="E268" i="24" s="1"/>
  <c r="K267" i="24"/>
  <c r="J267" i="24"/>
  <c r="I267" i="24"/>
  <c r="H267" i="24"/>
  <c r="F267" i="24"/>
  <c r="D267" i="24"/>
  <c r="E267" i="24" s="1"/>
  <c r="K266" i="24"/>
  <c r="J266" i="24"/>
  <c r="I266" i="24"/>
  <c r="H266" i="24"/>
  <c r="F266" i="24"/>
  <c r="D266" i="24"/>
  <c r="E266" i="24" s="1"/>
  <c r="J233" i="24"/>
  <c r="I233" i="24"/>
  <c r="H233" i="24"/>
  <c r="F233" i="24"/>
  <c r="E233" i="24"/>
  <c r="D233" i="24"/>
  <c r="J232" i="24"/>
  <c r="I232" i="24"/>
  <c r="H232" i="24"/>
  <c r="F232" i="24"/>
  <c r="E232" i="24"/>
  <c r="D232" i="24"/>
  <c r="J231" i="24"/>
  <c r="I231" i="24"/>
  <c r="H231" i="24"/>
  <c r="F231" i="24"/>
  <c r="E231" i="24"/>
  <c r="D231" i="24"/>
  <c r="J230" i="24"/>
  <c r="I230" i="24"/>
  <c r="H230" i="24"/>
  <c r="F230" i="24"/>
  <c r="E230" i="24"/>
  <c r="D230" i="24"/>
  <c r="J229" i="24"/>
  <c r="I229" i="24"/>
  <c r="H229" i="24"/>
  <c r="F229" i="24"/>
  <c r="E229" i="24"/>
  <c r="D229" i="24"/>
  <c r="I219" i="24"/>
  <c r="F219" i="24"/>
  <c r="E219" i="24"/>
  <c r="D219" i="24"/>
  <c r="I218" i="24"/>
  <c r="F218" i="24"/>
  <c r="E218" i="24"/>
  <c r="D218" i="24"/>
  <c r="I217" i="24"/>
  <c r="F217" i="24"/>
  <c r="E217" i="24"/>
  <c r="D217" i="24"/>
  <c r="I216" i="24"/>
  <c r="F216" i="24"/>
  <c r="E216" i="24"/>
  <c r="D216" i="24"/>
  <c r="I215" i="24"/>
  <c r="F215" i="24"/>
  <c r="E215" i="24"/>
  <c r="D215" i="24"/>
  <c r="I203" i="24"/>
  <c r="I204" i="24" s="1"/>
  <c r="J204" i="24" s="1"/>
  <c r="G203" i="24"/>
  <c r="D203" i="24" s="1"/>
  <c r="J202" i="24"/>
  <c r="F202" i="24"/>
  <c r="E202" i="24"/>
  <c r="D202" i="24"/>
  <c r="J192" i="24"/>
  <c r="I192" i="24"/>
  <c r="F192" i="24"/>
  <c r="E192" i="24"/>
  <c r="D192" i="24"/>
  <c r="K180" i="24"/>
  <c r="J180" i="24"/>
  <c r="I180" i="24"/>
  <c r="H180" i="24"/>
  <c r="F180" i="24"/>
  <c r="E180" i="24"/>
  <c r="D180" i="24"/>
  <c r="K179" i="24"/>
  <c r="J179" i="24"/>
  <c r="I179" i="24"/>
  <c r="H179" i="24"/>
  <c r="F179" i="24"/>
  <c r="E179" i="24"/>
  <c r="D179" i="24"/>
  <c r="K178" i="24"/>
  <c r="J178" i="24"/>
  <c r="I178" i="24"/>
  <c r="H178" i="24"/>
  <c r="F178" i="24"/>
  <c r="E178" i="24"/>
  <c r="D178" i="24"/>
  <c r="K177" i="24"/>
  <c r="J177" i="24"/>
  <c r="I177" i="24"/>
  <c r="H177" i="24"/>
  <c r="F177" i="24"/>
  <c r="E177" i="24"/>
  <c r="D177" i="24"/>
  <c r="F166" i="24"/>
  <c r="E166" i="24"/>
  <c r="D166" i="24"/>
  <c r="F165" i="24"/>
  <c r="E165" i="24"/>
  <c r="D165" i="24"/>
  <c r="F164" i="24"/>
  <c r="E164" i="24"/>
  <c r="D164" i="24"/>
  <c r="F163" i="24"/>
  <c r="E163" i="24"/>
  <c r="D163" i="24"/>
  <c r="J150" i="24"/>
  <c r="I150" i="24"/>
  <c r="H150" i="24"/>
  <c r="E150" i="24"/>
  <c r="D150" i="24"/>
  <c r="F150" i="24" s="1"/>
  <c r="J149" i="24"/>
  <c r="I149" i="24"/>
  <c r="H149" i="24"/>
  <c r="E149" i="24"/>
  <c r="D149" i="24"/>
  <c r="F149" i="24" s="1"/>
  <c r="J148" i="24"/>
  <c r="I148" i="24"/>
  <c r="H148" i="24"/>
  <c r="E148" i="24"/>
  <c r="D148" i="24"/>
  <c r="F148" i="24" s="1"/>
  <c r="J147" i="24"/>
  <c r="I147" i="24"/>
  <c r="H147" i="24"/>
  <c r="E147" i="24"/>
  <c r="D147" i="24"/>
  <c r="F147" i="24" s="1"/>
  <c r="J146" i="24"/>
  <c r="I146" i="24"/>
  <c r="H146" i="24"/>
  <c r="E146" i="24"/>
  <c r="D146" i="24"/>
  <c r="F146" i="24" s="1"/>
  <c r="I134" i="24"/>
  <c r="H134" i="24"/>
  <c r="F134" i="24"/>
  <c r="E134" i="24"/>
  <c r="D134" i="24"/>
  <c r="I133" i="24"/>
  <c r="H133" i="24"/>
  <c r="F133" i="24"/>
  <c r="E133" i="24"/>
  <c r="D133" i="24"/>
  <c r="I132" i="24"/>
  <c r="H132" i="24"/>
  <c r="F132" i="24"/>
  <c r="E132" i="24"/>
  <c r="D132" i="24"/>
  <c r="I131" i="24"/>
  <c r="H131" i="24"/>
  <c r="F131" i="24"/>
  <c r="E131" i="24"/>
  <c r="D131" i="24"/>
  <c r="L122" i="24"/>
  <c r="F122" i="24"/>
  <c r="E122" i="24"/>
  <c r="D122" i="24"/>
  <c r="K121" i="24"/>
  <c r="F121" i="24"/>
  <c r="E121" i="24"/>
  <c r="D121" i="24"/>
  <c r="M120" i="24"/>
  <c r="F120" i="24"/>
  <c r="E120" i="24"/>
  <c r="D120" i="24"/>
  <c r="M119" i="24"/>
  <c r="F119" i="24"/>
  <c r="E119" i="24"/>
  <c r="D119" i="24"/>
  <c r="I108" i="24"/>
  <c r="J108" i="24" s="1"/>
  <c r="K108" i="24" s="1"/>
  <c r="L108" i="24" s="1"/>
  <c r="M108" i="24" s="1"/>
  <c r="N108" i="24" s="1"/>
  <c r="I107" i="24"/>
  <c r="J107" i="24" s="1"/>
  <c r="K107" i="24" s="1"/>
  <c r="L107" i="24" s="1"/>
  <c r="M107" i="24" s="1"/>
  <c r="N107" i="24" s="1"/>
  <c r="K106" i="24"/>
  <c r="L106" i="24" s="1"/>
  <c r="M106" i="24" s="1"/>
  <c r="N106" i="24" s="1"/>
  <c r="G97" i="24"/>
  <c r="I97" i="24" s="1"/>
  <c r="E97" i="24"/>
  <c r="D97" i="24"/>
  <c r="I96" i="24"/>
  <c r="I95" i="24"/>
  <c r="I94" i="24"/>
  <c r="I93" i="24"/>
  <c r="H84" i="24"/>
  <c r="I84" i="24" s="1"/>
  <c r="J84" i="24" s="1"/>
  <c r="F84" i="24"/>
  <c r="E84" i="24"/>
  <c r="D84" i="24"/>
  <c r="H83" i="24"/>
  <c r="I83" i="24" s="1"/>
  <c r="J83" i="24" s="1"/>
  <c r="F83" i="24"/>
  <c r="E83" i="24"/>
  <c r="D83" i="24"/>
  <c r="H82" i="24"/>
  <c r="I82" i="24" s="1"/>
  <c r="J82" i="24" s="1"/>
  <c r="F82" i="24"/>
  <c r="E82" i="24"/>
  <c r="D82" i="24"/>
  <c r="H81" i="24"/>
  <c r="I81" i="24" s="1"/>
  <c r="J81" i="24" s="1"/>
  <c r="I71" i="24"/>
  <c r="J71" i="24" s="1"/>
  <c r="H71" i="24"/>
  <c r="F71" i="24"/>
  <c r="E71" i="24"/>
  <c r="D71" i="24"/>
  <c r="I70" i="24"/>
  <c r="J70" i="24" s="1"/>
  <c r="H70" i="24"/>
  <c r="F70" i="24"/>
  <c r="E70" i="24"/>
  <c r="D70" i="24"/>
  <c r="I69" i="24"/>
  <c r="J69" i="24" s="1"/>
  <c r="H69" i="24"/>
  <c r="I66" i="24"/>
  <c r="J66" i="24" s="1"/>
  <c r="H66" i="24"/>
  <c r="F66" i="24"/>
  <c r="E66" i="24"/>
  <c r="D66" i="24"/>
  <c r="H57" i="24"/>
  <c r="I57" i="24" s="1"/>
  <c r="J57" i="24" s="1"/>
  <c r="F57" i="24"/>
  <c r="E57" i="24"/>
  <c r="D57" i="24"/>
  <c r="H55" i="24"/>
  <c r="I55" i="24" s="1"/>
  <c r="J55" i="24" s="1"/>
  <c r="F55" i="24"/>
  <c r="E55" i="24"/>
  <c r="D55" i="24"/>
  <c r="H54" i="24"/>
  <c r="I54" i="24" s="1"/>
  <c r="J54" i="24" s="1"/>
  <c r="F54" i="24"/>
  <c r="E54" i="24"/>
  <c r="D54" i="24"/>
  <c r="H53" i="24"/>
  <c r="I53" i="24" s="1"/>
  <c r="J53" i="24" s="1"/>
  <c r="F53" i="24"/>
  <c r="E53" i="24"/>
  <c r="D53" i="24"/>
  <c r="H52" i="24"/>
  <c r="I52" i="24" s="1"/>
  <c r="J52" i="24" s="1"/>
  <c r="I41" i="24"/>
  <c r="K40" i="24"/>
  <c r="I39" i="24"/>
  <c r="K38" i="24"/>
  <c r="F27" i="24"/>
  <c r="E27" i="24"/>
  <c r="D27" i="24"/>
  <c r="I25" i="24"/>
  <c r="K39" i="24" l="1"/>
  <c r="I10" i="24"/>
  <c r="L120" i="24"/>
  <c r="I292" i="24"/>
  <c r="I293" i="24" s="1"/>
  <c r="I294" i="24" s="1"/>
  <c r="I295" i="24" s="1"/>
  <c r="I296" i="24" s="1"/>
  <c r="I297" i="24" s="1"/>
  <c r="L119" i="24"/>
  <c r="K41" i="24"/>
  <c r="M122" i="24"/>
  <c r="E203" i="24"/>
  <c r="F203" i="24"/>
  <c r="J39" i="24"/>
  <c r="L39" i="24" s="1"/>
  <c r="K119" i="24"/>
  <c r="L121" i="24"/>
  <c r="M121" i="24"/>
  <c r="J203" i="24"/>
  <c r="G204" i="24"/>
  <c r="F204" i="24" s="1"/>
  <c r="J41" i="24"/>
  <c r="L41" i="24" s="1"/>
  <c r="F97" i="24"/>
  <c r="I40" i="24"/>
  <c r="J40" i="24"/>
  <c r="L40" i="24" s="1"/>
  <c r="K120" i="24"/>
  <c r="I205" i="24"/>
  <c r="J205" i="24" s="1"/>
  <c r="I38" i="24"/>
  <c r="J38" i="24"/>
  <c r="L38" i="24" s="1"/>
  <c r="K122" i="24"/>
  <c r="J11" i="24" l="1"/>
  <c r="J10" i="24"/>
  <c r="G205" i="24"/>
  <c r="D205" i="24" s="1"/>
  <c r="E204" i="24"/>
  <c r="D204" i="24"/>
  <c r="F205" i="24" l="1"/>
  <c r="E205" i="24"/>
</calcChain>
</file>

<file path=xl/sharedStrings.xml><?xml version="1.0" encoding="utf-8"?>
<sst xmlns="http://schemas.openxmlformats.org/spreadsheetml/2006/main" count="917" uniqueCount="528">
  <si>
    <t>加拿大&amp;美东（T/S PUSAN)</t>
  </si>
  <si>
    <t>船舶代理:外代; 挂靠码头:嵩屿</t>
  </si>
  <si>
    <t xml:space="preserve">SI截周四 12：00;     进场/VGM/申报/海关截单：周五 18：00;      截放行:周六 12：00  </t>
  </si>
  <si>
    <t>VSL/VOY</t>
  </si>
  <si>
    <t>IMO UN NO.</t>
  </si>
  <si>
    <t>VSL CODE</t>
  </si>
  <si>
    <t>进场/VGM/申报/海关</t>
  </si>
  <si>
    <t>截放行</t>
  </si>
  <si>
    <t>ACI截申报</t>
  </si>
  <si>
    <t>ETD</t>
  </si>
  <si>
    <t>MAINLINER</t>
  </si>
  <si>
    <t xml:space="preserve">ETD </t>
  </si>
  <si>
    <t>ETA</t>
  </si>
  <si>
    <t>XIAMEN</t>
  </si>
  <si>
    <t>T/S</t>
  </si>
  <si>
    <t>VANCOUVER(BC)</t>
  </si>
  <si>
    <t>Dowell time is approx 2-4 Days  to put on rail in Vancouver</t>
  </si>
  <si>
    <t>Transit time from Vancouver to Toronto/Montreal  is 7-9 Days</t>
  </si>
  <si>
    <t>Expedited Rail Service(ERS)=&gt;Additional premium fee of CAD275 per container is charged by the CN terminal to make special arrangements</t>
  </si>
  <si>
    <t xml:space="preserve">In order to group the containers under a “hot box” program before loading on rail.  </t>
  </si>
  <si>
    <t xml:space="preserve">The ERS application must be submitted at least two working Days before vessel arrival by C/ </t>
  </si>
  <si>
    <t>业务  杨先生：0592-2398239 EXT 225/ DIRECT LINE: 2687225 FAX: 2687206          EMAIL: yang.michael @cn.zim.com</t>
  </si>
  <si>
    <t>订舱咨询（提交订舱；修改订舱；订舱状态咨询）:cnxia.booking@zim.com 客服热线:400 8191071</t>
  </si>
  <si>
    <t>ZEX</t>
  </si>
  <si>
    <t xml:space="preserve">美西快航(T/S SERVICE)  </t>
  </si>
  <si>
    <t xml:space="preserve">船舶代理:外代; 挂靠码头: 海润码头 </t>
  </si>
  <si>
    <t>海关报关截单: 周六12:00;   码头放行截单: 周六16:00;   提单(AMS)截单:周五 12:00</t>
  </si>
  <si>
    <t>截放行</t>
    <phoneticPr fontId="1" type="noConversion"/>
  </si>
  <si>
    <t>截提单
(AMS CUT OFF 12:00 FRI )</t>
  </si>
  <si>
    <t>LOS ANGELES(LA) (15DAYS)
(WBCT TERMINAL)</t>
  </si>
  <si>
    <t>TACOMA (WA)
(HUSKEY TERMINAL)</t>
  </si>
  <si>
    <t>SEASPAN DALIAN V.40E</t>
  </si>
  <si>
    <t>ZVB/40E</t>
  </si>
  <si>
    <t>业务 MICHAEL YANG   TEL:0592-2687225 13950182991       EMAIL:yang.michael@cn.zim.com</t>
  </si>
  <si>
    <t>订舱咨询（提交订舱；修改订舱；订舱状态咨询）:cnsth.booking@zim.com 客服热线:400 8191071</t>
  </si>
  <si>
    <t>ZCP</t>
  </si>
  <si>
    <t xml:space="preserve">美东&amp;中南美 Caribbean via Kingston(T/S SERVICE)  </t>
  </si>
  <si>
    <t>海关截报关时间:周四 12:00; 码头截放行时间周四 18:00; 截提单周四12:00</t>
  </si>
  <si>
    <t>进场/VGM/申报/海关</t>
    <phoneticPr fontId="1" type="noConversion"/>
  </si>
  <si>
    <t>ACI截申报</t>
    <phoneticPr fontId="1" type="noConversion"/>
  </si>
  <si>
    <t>ETD</t>
    <phoneticPr fontId="1" type="noConversion"/>
  </si>
  <si>
    <t>KINGSTON 
(32DAYS)</t>
  </si>
  <si>
    <t>WILMINGTON (NC)
(40DAYS)</t>
  </si>
  <si>
    <t>JACKSONVILLE (FL)
(41DAYS)</t>
  </si>
  <si>
    <t>CHARLESTON (SC)
(38DAYS)</t>
  </si>
  <si>
    <r>
      <rPr>
        <b/>
        <sz val="12"/>
        <rFont val="Tahoma"/>
        <family val="2"/>
      </rPr>
      <t xml:space="preserve">Delivery via Kingston: </t>
    </r>
    <r>
      <rPr>
        <sz val="12"/>
        <rFont val="Tahoma"/>
        <family val="2"/>
      </rPr>
      <t xml:space="preserve">HALIFAX (NS),BARRANQUILLA,BELIZE CITY, BRIDGETOWN, CARTAGENA, CAUCEDO,GEORGETOWN, EL GUAMACHE, GUATEMALA CITY,SAN JUAN, GUANTA, LA GUAIRA,  MARACAIBO, PUERTO CABELLO,   PUERTO CORTES,  PARAMARIBO，SAN JOSE, SAN PEDRO SULA, PORT AU PRINCE, PORT OF SPAIN,  SAN SALVADOR,
</t>
    </r>
    <r>
      <rPr>
        <b/>
        <sz val="12"/>
        <rFont val="Tahoma"/>
        <family val="2"/>
      </rPr>
      <t xml:space="preserve">Via Ningbo: </t>
    </r>
    <r>
      <rPr>
        <sz val="12"/>
        <rFont val="Tahoma"/>
        <family val="2"/>
      </rPr>
      <t>JACKSONVILLE (FL),WILMINGTON (NC)</t>
    </r>
  </si>
  <si>
    <t>业务  Michael ：0592-2398239 EXT 225/ DIRECT LINE: 0592-2687225 FAX:0592-2687206          EMAIL:yang.michael@cn.zim.com</t>
  </si>
  <si>
    <t>订舱咨询（提交订舱；修改订舱；订舱状态咨询）:cnxia.booking@zim.com 客服热线:400 8191071 /400 8989 979 (请在往来邮件主题上添加航线名+目的港名称)</t>
  </si>
  <si>
    <t>ZBA</t>
  </si>
  <si>
    <t>美东(DIRECT SERVICE)</t>
  </si>
  <si>
    <t>AMS截申报</t>
    <phoneticPr fontId="1" type="noConversion"/>
  </si>
  <si>
    <t>NEW YORK (NY)
USNYC</t>
  </si>
  <si>
    <t>BALTIMORE (MD)
UABAL</t>
  </si>
  <si>
    <t>NORFOLK (VA)
USORF</t>
  </si>
  <si>
    <t>GUNDE MAERSK 217E</t>
  </si>
  <si>
    <t xml:space="preserve">9359014 </t>
  </si>
  <si>
    <t>GN3 17E</t>
  </si>
  <si>
    <t>业务  Joy：TEL:0592-2687213          EMAIL: ye.joy@cn.zim.com</t>
  </si>
  <si>
    <t>订舱咨询（提交订舱；修改订舱；订舱状态咨询）:cnxia.booking@zim.com 客服热线:400 8191 071/400 8989 979  (请在往来邮件主题上添加航线名+目的港名称)</t>
  </si>
  <si>
    <t>ZSA</t>
  </si>
  <si>
    <t>船舶代理:外代; 挂靠码头:海润</t>
  </si>
  <si>
    <t xml:space="preserve">SI截 周五 12：00;     进场/VGM/申报/海关截单 周六 12：00;     截放行 周六 18：00  </t>
  </si>
  <si>
    <t>CRISTOBAL
PACBL</t>
  </si>
  <si>
    <t xml:space="preserve">SAVANNAH (GA)
USSAV(34DAYS) </t>
  </si>
  <si>
    <t>NORFOLK (VA)
USORF(38DAYS)</t>
  </si>
  <si>
    <t>9735218</t>
  </si>
  <si>
    <t>AC7 5E</t>
  </si>
  <si>
    <t>ZGX</t>
    <phoneticPr fontId="1" type="noConversion"/>
  </si>
  <si>
    <t>美国湾区线(DIRECT SERVICE)</t>
  </si>
  <si>
    <t>船舶代理:外代; 挂靠码头:嵩屿</t>
    <phoneticPr fontId="1" type="noConversion"/>
  </si>
  <si>
    <t xml:space="preserve">SI截周二12：00； 进场/VGM/申报/海关截单周四 11：00;     截放行 周四 18：00  </t>
  </si>
  <si>
    <t>Houston (TX)</t>
  </si>
  <si>
    <t>Mobile (AL)</t>
    <phoneticPr fontId="1" type="noConversion"/>
  </si>
  <si>
    <t>Tampa (FL)</t>
    <phoneticPr fontId="1" type="noConversion"/>
  </si>
  <si>
    <t>ZIM EUROPE 71E</t>
  </si>
  <si>
    <t>9189354</t>
  </si>
  <si>
    <t>IJR 71E</t>
  </si>
  <si>
    <t>9728253</t>
  </si>
  <si>
    <t>LE1 28E</t>
  </si>
  <si>
    <t>订舱咨询（提交订舱；修改订舱；订舱状态咨询）:cnxia.booking@zim.com 客服热线:400 8191071 (请在往来邮件主题上添加航线名+目的港名称)</t>
  </si>
  <si>
    <r>
      <t xml:space="preserve">Z7S
</t>
    </r>
    <r>
      <rPr>
        <b/>
        <sz val="14"/>
        <color theme="1"/>
        <rFont val="Tahoma"/>
        <family val="2"/>
      </rPr>
      <t>(头程CI3, HKG转）</t>
    </r>
  </si>
  <si>
    <t xml:space="preserve">美东(T/S SERVICE)  </t>
  </si>
  <si>
    <t>船舶代理:外运; 挂靠码头: 海天 &amp; 海润 (Please be noted APL ship call Hairun, and OOCL &amp; ZIM’s ships call Haitian terminal</t>
  </si>
  <si>
    <t>海关截单 周三 16:00;  截放行 周四 12:00; 截提单 周三 17:00</t>
  </si>
  <si>
    <t>海关截单</t>
    <phoneticPr fontId="1" type="noConversion"/>
  </si>
  <si>
    <t>截提单</t>
    <phoneticPr fontId="1" type="noConversion"/>
  </si>
  <si>
    <t>MAINLINER</t>
    <phoneticPr fontId="1" type="noConversion"/>
  </si>
  <si>
    <t>USMIA (45DAYS)</t>
  </si>
  <si>
    <t>TO BE NAME 5</t>
  </si>
  <si>
    <t>GV5 1W</t>
  </si>
  <si>
    <t>AM3 16W ETA HKG 7.4</t>
  </si>
  <si>
    <t>Z7S订舱咨询（提交订舱；修改订舱；订舱状态咨询）:cnxia.booking@zim.com 客服热线:400 8191071 (请在往来邮件主题上添加航线名+目的港名称)</t>
  </si>
  <si>
    <t xml:space="preserve">NEW 地中海 &amp; 黑海航线 (T/S SERVICE)  </t>
  </si>
  <si>
    <t>船舶代理:外运;  挂靠码头: 海天码头</t>
  </si>
  <si>
    <t>海关截单:周四 12:00;  截放行:周四 18:00; 截提单(SI CUT OFF ):周三(WED) 下午18:00</t>
  </si>
  <si>
    <t>T/S PORT</t>
  </si>
  <si>
    <t>PORT KELANG (MYPKL)</t>
  </si>
  <si>
    <t>HAIFA (ILHFA)</t>
  </si>
  <si>
    <t>ASHDOD (ILASH)</t>
  </si>
  <si>
    <t>ISTANBUL AMBARLI(TRKPX)</t>
  </si>
  <si>
    <t>YARIMCA(TRYAR)</t>
  </si>
  <si>
    <t>业务  Elena   TEL:0592-2687212       EMAIL: Zhong.elena@cn.zim.com</t>
  </si>
  <si>
    <t>订舱咨询（提交订舱；修改订舱；订舱状态咨询）:cnxia.booking@zim.com/cnxia.booking@goldstarline.com 客服热线:400 8191071</t>
    <phoneticPr fontId="1" type="noConversion"/>
  </si>
  <si>
    <t>ASE</t>
  </si>
  <si>
    <t xml:space="preserve">南美东 (T/S SERVICE)  </t>
  </si>
  <si>
    <t>截提单</t>
  </si>
  <si>
    <t>M.V.</t>
  </si>
  <si>
    <t>ETD T/S</t>
  </si>
  <si>
    <t>SANTOS   (BRSNT)</t>
  </si>
  <si>
    <t>ITAPOA (BRIIP)</t>
  </si>
  <si>
    <t>APM TERMINAL 4 (ARTPF ) 
ARBUE</t>
  </si>
  <si>
    <t>MONTEVIDEO (UYMVD)</t>
  </si>
  <si>
    <t>GSL AFRICA 921S</t>
  </si>
  <si>
    <t>LZH 921S</t>
  </si>
  <si>
    <t>DELOS WAVE 129S</t>
  </si>
  <si>
    <t>UGJ 129S</t>
  </si>
  <si>
    <t>ALS VENUS 2S</t>
  </si>
  <si>
    <t>AE6 2S</t>
  </si>
  <si>
    <t>NEW JERSEY TRADER 16S</t>
  </si>
  <si>
    <t>NJ1 17S</t>
  </si>
  <si>
    <r>
      <t xml:space="preserve">SAN FRANCISCA V.14W(SF3/14W)
 </t>
    </r>
    <r>
      <rPr>
        <sz val="12"/>
        <rFont val="Tahoma"/>
        <family val="2"/>
      </rPr>
      <t>VIA:CNNGB</t>
    </r>
  </si>
  <si>
    <t>业务   钟小姐　 TEL:0592-2687212           EMAIL:  zhong.elena@cn.zim.com</t>
  </si>
  <si>
    <t>CVX</t>
  </si>
  <si>
    <t>越泰线 (胡志明/曼谷/林查班)     备有大量冻柜 特种柜</t>
  </si>
  <si>
    <t>海关截单:周二 12:00;  截放行:周二 18:00; 截提单(SI CUT OFF):周一 (MON.)18:00</t>
  </si>
  <si>
    <t>截提单
(SI CUT OFF 12:00 MON.)</t>
  </si>
  <si>
    <t>ETA</t>
    <phoneticPr fontId="1" type="noConversion"/>
  </si>
  <si>
    <t>HO CHI MINH CITY
(CAT LAI TERMINAL/3Days)</t>
  </si>
  <si>
    <t>LAEM CHABANG
(KERRY SIAM SEA PORT/6Days)</t>
    <phoneticPr fontId="1" type="noConversion"/>
  </si>
  <si>
    <t>1)林查班内拖：ICD LAT KRABANG/SIAM CONTAINER TRANSPORT &amp; TERMINAL/ESCO LEM B.3</t>
  </si>
  <si>
    <t xml:space="preserve">2) 胡志明中转：PHNOM PENH; </t>
  </si>
  <si>
    <r>
      <rPr>
        <sz val="12"/>
        <color theme="1"/>
        <rFont val="宋体"/>
        <family val="3"/>
        <charset val="134"/>
      </rPr>
      <t>业务</t>
    </r>
    <r>
      <rPr>
        <b/>
        <sz val="12"/>
        <color theme="1"/>
        <rFont val="Tahoma"/>
        <family val="2"/>
      </rPr>
      <t xml:space="preserve"> </t>
    </r>
    <r>
      <rPr>
        <sz val="12"/>
        <color theme="1"/>
        <rFont val="Tahoma"/>
        <family val="2"/>
      </rPr>
      <t xml:space="preserve"> </t>
    </r>
    <r>
      <rPr>
        <sz val="12"/>
        <color theme="1"/>
        <rFont val="宋体"/>
        <family val="3"/>
        <charset val="134"/>
      </rPr>
      <t>康小姐　</t>
    </r>
    <r>
      <rPr>
        <sz val="12"/>
        <color theme="1"/>
        <rFont val="Tahoma"/>
        <family val="2"/>
      </rPr>
      <t>TEL: 2687215     MOBILE: 13606051686</t>
    </r>
  </si>
  <si>
    <t>CTV</t>
  </si>
  <si>
    <t>越泰线 (林查班/曼谷/胡志明)     备有大量冻柜 特种柜</t>
  </si>
  <si>
    <t>船舶代理:外运;  挂靠码头: 海天码头</t>
    <phoneticPr fontId="1" type="noConversion"/>
  </si>
  <si>
    <t>海关截单:周五 16:00;  截放行:周六12:00; 截提单(SI CUT OFF):周五(FRI.) 12:00</t>
  </si>
  <si>
    <t>截提单
(SI CUT OFF 12: 00 FRI.)</t>
  </si>
  <si>
    <r>
      <t>LAEM CHABANG
(</t>
    </r>
    <r>
      <rPr>
        <sz val="12"/>
        <color rgb="FFFF0000"/>
        <rFont val="Tahoma"/>
        <family val="2"/>
      </rPr>
      <t>C3</t>
    </r>
    <r>
      <rPr>
        <sz val="12"/>
        <rFont val="Tahoma"/>
        <family val="2"/>
        <charset val="134"/>
      </rPr>
      <t>/5Days)</t>
    </r>
  </si>
  <si>
    <t>BANGKOK 
(PAT/6Days)</t>
  </si>
  <si>
    <t>HO CHI MINH CITY
(CAT LAI TERMINAL/10Days)</t>
  </si>
  <si>
    <t>GREEN POLE 31S</t>
  </si>
  <si>
    <t>GP4,31S</t>
  </si>
  <si>
    <t>1) 林查班内拖：ICD LAT KRABANG/SIAM CONTAINER TRANSPORT &amp; TERMINAL/ESCO LEM B.3</t>
  </si>
  <si>
    <t>RUS</t>
  </si>
  <si>
    <t>海参威线(Russia Star Service)</t>
  </si>
  <si>
    <t>船舶代理:外运  挂靠码头: 海天</t>
  </si>
  <si>
    <t>IM8O UN NO.</t>
  </si>
  <si>
    <t>截提单
(SI CUT OFF 18:00 WED)</t>
  </si>
  <si>
    <t>VLADIVOSTOK
(PLT TERMINAL)</t>
  </si>
  <si>
    <t>**SUBJECT TO ALTERNATION WITHOUT NOTICE**</t>
  </si>
  <si>
    <t>SYDNEY 中转 TAURANGA AUCKLAND</t>
  </si>
  <si>
    <t>业务  Tom Hu　     EMAIL:  Hu.Tom@cn.zim.com</t>
  </si>
  <si>
    <t>CM1
(New China Malaysia Service )</t>
  </si>
  <si>
    <t>中马快航 (巴生/槟城/巴西古丹)     备有大量冻柜 特种柜</t>
  </si>
  <si>
    <t>海关截单:周三 12:00;  截放行:周三 18:00; 截提单(SI CUT OFF):周二(TUE) 17:00</t>
  </si>
  <si>
    <t>截提单
(SI CUT OFF)</t>
  </si>
  <si>
    <t>SINGAPORE
(7DAYS)</t>
  </si>
  <si>
    <t>PORT KELANG
(WEST PORT/8Days)</t>
  </si>
  <si>
    <t>PENANG
(10Days)</t>
  </si>
  <si>
    <t>PASIR GUDANG
(13Days)</t>
  </si>
  <si>
    <t>DELAWARE TRADER V.046S</t>
  </si>
  <si>
    <t>DR2/25S</t>
  </si>
  <si>
    <t>1)PORT KELANG中转：Semarang; Belawan;Perawang;Bintulu;Kota Kinabalu;Kuching;Sibu;Jakarta,Surabaya;Jebel Ali</t>
  </si>
  <si>
    <r>
      <rPr>
        <sz val="12"/>
        <color indexed="8"/>
        <rFont val="宋体"/>
        <family val="3"/>
        <charset val="134"/>
      </rPr>
      <t>业务</t>
    </r>
    <r>
      <rPr>
        <b/>
        <sz val="12"/>
        <color indexed="8"/>
        <rFont val="Tahoma"/>
        <family val="2"/>
      </rPr>
      <t xml:space="preserve"> </t>
    </r>
    <r>
      <rPr>
        <sz val="12"/>
        <color indexed="8"/>
        <rFont val="Tahoma"/>
        <family val="2"/>
      </rPr>
      <t xml:space="preserve"> 钟</t>
    </r>
    <r>
      <rPr>
        <sz val="12"/>
        <color indexed="8"/>
        <rFont val="宋体"/>
        <family val="3"/>
        <charset val="134"/>
      </rPr>
      <t>小姐　</t>
    </r>
    <r>
      <rPr>
        <sz val="12"/>
        <color indexed="8"/>
        <rFont val="Tahoma"/>
        <family val="2"/>
      </rPr>
      <t>TEL: 2687212    MOBILE: 13400792504</t>
    </r>
  </si>
  <si>
    <t>2)PORT KELANG中转：MUNDRA；CHENNAI；KATTUPALI；KRISHNAPATHNAM；CALCUTTA；HAZIRA；KARACHI / SAPT；CHITTAGONG ；YANGON(MMTMI/MMTIP TWO TERMINAL)</t>
  </si>
  <si>
    <t>业务  黄先生　TEL:2687217 MOBILE:13906028606     EMAIL:  huang.byron@cn.zim.com</t>
  </si>
  <si>
    <t>CTI
(China Indonesia Service)</t>
  </si>
  <si>
    <t>印尼线</t>
  </si>
  <si>
    <t>海关截单:周二 12:00;  截放行:周二 18:00; 截提单(SI CUT OFF):周一 (MON.)12:00</t>
  </si>
  <si>
    <t>SINGAPORE</t>
  </si>
  <si>
    <t>PORT KELANG
(WEST PORT)</t>
  </si>
  <si>
    <t>JAKARTA
(INTER CONT TERM.1)</t>
  </si>
  <si>
    <t>JADRANA V.203S</t>
  </si>
  <si>
    <t>JD1/203S</t>
  </si>
  <si>
    <r>
      <rPr>
        <sz val="12"/>
        <color theme="1"/>
        <rFont val="宋体"/>
        <family val="3"/>
        <charset val="134"/>
      </rPr>
      <t>业务</t>
    </r>
    <r>
      <rPr>
        <b/>
        <sz val="12"/>
        <color theme="1"/>
        <rFont val="Tahoma"/>
        <family val="2"/>
      </rPr>
      <t xml:space="preserve"> </t>
    </r>
    <r>
      <rPr>
        <sz val="12"/>
        <color theme="1"/>
        <rFont val="Tahoma"/>
        <family val="2"/>
      </rPr>
      <t xml:space="preserve"> Elena Zhong  Email:zhong.elena@cn.zim.com  &amp; Tom Hu    Email:hu.tom@cn.zim.com</t>
    </r>
  </si>
  <si>
    <t>YGS</t>
  </si>
  <si>
    <t>仰光航线(Yangon Star Service)</t>
  </si>
  <si>
    <t>船舶代理:外代  挂靠码头: 海天</t>
  </si>
  <si>
    <t>海关截单:周一 12:00;  截放行:周一 16:00; 截提单(SI CUT OFF ):周(六) 中午12:00</t>
  </si>
  <si>
    <t>T/S CNNSJ</t>
  </si>
  <si>
    <t>YANGON(MMYAG)
(MIP TERMINAL,TIP DEPOT)</t>
  </si>
  <si>
    <t>ZHONG HONG 8 V.ZC08</t>
  </si>
  <si>
    <t>ZU2/265S</t>
  </si>
  <si>
    <t>ZIM AUSTRALIA V.5S(AU6/5S)</t>
  </si>
  <si>
    <t>TBN</t>
  </si>
  <si>
    <t>CONTSHIP PEP V.30S(UAL/30S)</t>
  </si>
  <si>
    <t>ZIM AUSTRALIA V.6S(AU6/6S)</t>
  </si>
  <si>
    <t>业务  Elena Zhong　     EMAIL:  zhong.elena@cn.zim.com</t>
  </si>
  <si>
    <t>MVS</t>
  </si>
  <si>
    <t>马累航线</t>
  </si>
  <si>
    <t>海关截单:周三 16:00;  截放行:周四 12:00; 截提单:周三 12:00  截提单周三SI CUT OFF: WED  17:00</t>
  </si>
  <si>
    <t>MALE</t>
    <phoneticPr fontId="1" type="noConversion"/>
  </si>
  <si>
    <t>HANSA BREITENBURG V.25W ,ETD CMB: 2020/12/23</t>
  </si>
  <si>
    <t>HANSA BREITENBURG V.26W ,ETD CMB: 2021/1/6</t>
  </si>
  <si>
    <t>HANSA BREITENBURG V.25W ,ETD CMB: 2020/12/31</t>
  </si>
  <si>
    <t>HANSA BREITENBURG V.27W ,ETD CMB: 2020/12/23</t>
  </si>
  <si>
    <t>业务  黄先生　TEL:2687217 MOBILE:13906028606     EMAIL:  huang.byron@cn.zim.com</t>
    <phoneticPr fontId="1" type="noConversion"/>
  </si>
  <si>
    <t>CI3</t>
  </si>
  <si>
    <t>中印线</t>
  </si>
  <si>
    <t>船舶代理:外运;  挂靠码头: 海天 &amp; 海润 (Please be noted APL ship call Hairun, and OOCL &amp; ZIM’s ships call Haitian terminal</t>
  </si>
  <si>
    <t>海关截单:周三 16:00;  截放行:周四 12:00; 截提单:周三(SI CUT OFF WED) 17:00</t>
  </si>
  <si>
    <t>截提单                  (SI CUT OFF)</t>
  </si>
  <si>
    <t>COLOMBO
(12Days)</t>
  </si>
  <si>
    <t>NHAVA SHEVA 
(16Days)</t>
  </si>
  <si>
    <t>PIPAVAV 
(18Days)</t>
  </si>
  <si>
    <r>
      <t xml:space="preserve">EX-NHAVA SHEVA TO VARIOUS ICD LOCATIONS </t>
    </r>
    <r>
      <rPr>
        <b/>
        <sz val="12"/>
        <color indexed="60"/>
        <rFont val="Arial Black"/>
        <family val="2"/>
      </rPr>
      <t>- BY RAIL</t>
    </r>
  </si>
  <si>
    <t>PORT CODES</t>
  </si>
  <si>
    <r>
      <t xml:space="preserve">EX-PIPAVAV TO VARIOUS ICD LOCATIONS </t>
    </r>
    <r>
      <rPr>
        <b/>
        <sz val="12"/>
        <color indexed="60"/>
        <rFont val="Arial Black"/>
        <family val="2"/>
      </rPr>
      <t>- BY RAIL</t>
    </r>
  </si>
  <si>
    <t>COLOMBO 中转</t>
  </si>
  <si>
    <r>
      <t>3月21日开始，</t>
    </r>
    <r>
      <rPr>
        <b/>
        <sz val="12"/>
        <color rgb="FFFF0000"/>
        <rFont val="Arial Black"/>
        <family val="2"/>
      </rPr>
      <t>头程CM1 SERVICE</t>
    </r>
    <r>
      <rPr>
        <b/>
        <sz val="12"/>
        <color theme="1"/>
        <rFont val="Arial Black"/>
        <family val="2"/>
      </rPr>
      <t>,巴生中转</t>
    </r>
  </si>
  <si>
    <t xml:space="preserve">AHMEDABAD (ICD KHODIYAR)  </t>
  </si>
  <si>
    <t>INAHM</t>
  </si>
  <si>
    <t xml:space="preserve">AHMEDABAD (KHODIYAR)  </t>
  </si>
  <si>
    <t>MALE (MVMLJ)</t>
  </si>
  <si>
    <t>海关截单:周三 12:00</t>
  </si>
  <si>
    <t>ANKLESHWAR</t>
  </si>
  <si>
    <t>INAKV</t>
  </si>
  <si>
    <t>AHMEDABAD (SANAND)</t>
  </si>
  <si>
    <t xml:space="preserve">截放行:周三 18:00 </t>
  </si>
  <si>
    <t xml:space="preserve">BARODA (VADODARA) </t>
  </si>
  <si>
    <t>INVDR</t>
  </si>
  <si>
    <t>JAIPUR (KANAKPURA)</t>
  </si>
  <si>
    <t>INJAI</t>
  </si>
  <si>
    <t xml:space="preserve">NHAVA SHEVA </t>
  </si>
  <si>
    <t>截提单:周三 12:00</t>
  </si>
  <si>
    <t>HYDERABAD (SANAT NAGAR)</t>
  </si>
  <si>
    <t>INHYX</t>
  </si>
  <si>
    <t>JODHPUR (BHAGAT KI KOTHI)</t>
  </si>
  <si>
    <t>INJOH</t>
  </si>
  <si>
    <t>船舶代理:外运</t>
  </si>
  <si>
    <t>INDORE (PITAMPUR)</t>
  </si>
  <si>
    <t>INIDR</t>
  </si>
  <si>
    <t>JODHPUR (THAR DRY PORT)</t>
  </si>
  <si>
    <t>NHAVA SHEVA  中转</t>
  </si>
  <si>
    <t>挂靠码头: 海天</t>
  </si>
  <si>
    <t>MANDIDEEP</t>
  </si>
  <si>
    <t>INMNP</t>
  </si>
  <si>
    <r>
      <t xml:space="preserve">LUDHIANA - </t>
    </r>
    <r>
      <rPr>
        <sz val="12"/>
        <color indexed="60"/>
        <rFont val="Arial Black"/>
        <family val="2"/>
      </rPr>
      <t>ICD CHAWA</t>
    </r>
  </si>
  <si>
    <t>INLDH</t>
  </si>
  <si>
    <t>MUMBAI (BOMBAY)(INBOM)</t>
  </si>
  <si>
    <t>MUNDRA(INRQL)</t>
  </si>
  <si>
    <t>MULUND (CFS DESTUFFED)</t>
  </si>
  <si>
    <t>INMUL</t>
  </si>
  <si>
    <r>
      <t xml:space="preserve">LUDHIANA - </t>
    </r>
    <r>
      <rPr>
        <sz val="12"/>
        <color indexed="60"/>
        <rFont val="Arial Black"/>
        <family val="2"/>
      </rPr>
      <t>ICD SAHNEWAL</t>
    </r>
  </si>
  <si>
    <t>MADRAS(CHENNAI)(INMAA)</t>
  </si>
  <si>
    <t>MULUND (CY DESTUFFED)</t>
  </si>
  <si>
    <r>
      <t xml:space="preserve">LUDHIANA - </t>
    </r>
    <r>
      <rPr>
        <sz val="12"/>
        <color indexed="60"/>
        <rFont val="Arial Black"/>
        <family val="2"/>
      </rPr>
      <t>ICD DANDARI KALAN</t>
    </r>
  </si>
  <si>
    <t>KATTUPALLI(INKTP)</t>
  </si>
  <si>
    <t>NAGPUR</t>
  </si>
  <si>
    <t>INNAG</t>
  </si>
  <si>
    <t>DADRI</t>
  </si>
  <si>
    <t>INIDS</t>
  </si>
  <si>
    <t>KRISHNAPATHNAM(INKRI)</t>
  </si>
  <si>
    <t>TARAPUR</t>
  </si>
  <si>
    <t>INTRP</t>
  </si>
  <si>
    <t>DICT (ICD SONIPAT)</t>
  </si>
  <si>
    <t>INSON</t>
  </si>
  <si>
    <t>KOLKATA(INCCU)</t>
  </si>
  <si>
    <t>FARIDABAD ( ACTL)</t>
  </si>
  <si>
    <t>INFBD</t>
  </si>
  <si>
    <t>HAZIRA(INHZA)</t>
  </si>
  <si>
    <t>FARIDABAD ( PIYALA)</t>
  </si>
  <si>
    <t>KARACHI / SAPT(PKKHI)</t>
  </si>
  <si>
    <t>KANPUR</t>
  </si>
  <si>
    <t>INKAN</t>
  </si>
  <si>
    <t>GARHI HARSHU (GURGAON)</t>
  </si>
  <si>
    <t>INGHR</t>
  </si>
  <si>
    <t>CHATTOGRAM(BDCGP)</t>
  </si>
  <si>
    <t>LUDHIANA - ICD SAHNEWAL</t>
  </si>
  <si>
    <t>LONI</t>
  </si>
  <si>
    <t>INILN</t>
  </si>
  <si>
    <t>YANGON(MMYAG)</t>
  </si>
  <si>
    <t>MORADABAD</t>
  </si>
  <si>
    <t>INMBD</t>
  </si>
  <si>
    <t>BANGALORE(INBNR) VIA INMAA</t>
  </si>
  <si>
    <t>PATLI</t>
  </si>
  <si>
    <t>INGUR</t>
  </si>
  <si>
    <t>TUGHLAKABAD</t>
  </si>
  <si>
    <t>INITG</t>
  </si>
  <si>
    <t>ICD LONI</t>
  </si>
  <si>
    <t>MALANPUR</t>
  </si>
  <si>
    <t>INIMU</t>
  </si>
  <si>
    <t>FA2</t>
  </si>
  <si>
    <t>西非线</t>
  </si>
  <si>
    <t>船舶代理:外运  挂靠码头: 海天</t>
    <phoneticPr fontId="1" type="noConversion"/>
  </si>
  <si>
    <t>海关截单:周六 12:00;  截进场:周六 12:00  截放行:周六 18:00; 截提单:周五(SI CUT OFF FRI) 17:00</t>
  </si>
  <si>
    <t>截提单                   (SI CUT OFF)</t>
  </si>
  <si>
    <t>TEMA
(32Days)</t>
  </si>
  <si>
    <t>ONNE 
(34Days)</t>
  </si>
  <si>
    <t>COTONOU   (36Days)</t>
  </si>
  <si>
    <t>ABIDJAN  (39Days)</t>
  </si>
  <si>
    <t>FAX</t>
  </si>
  <si>
    <r>
      <rPr>
        <b/>
        <sz val="12"/>
        <color rgb="FF000000"/>
        <rFont val="宋体"/>
        <family val="3"/>
        <charset val="134"/>
      </rPr>
      <t>西非线</t>
    </r>
    <r>
      <rPr>
        <b/>
        <sz val="12"/>
        <color rgb="FF000000"/>
        <rFont val="Tahoma"/>
        <family val="2"/>
        <charset val="134"/>
      </rPr>
      <t>(T/S SERVICE, USE Z</t>
    </r>
    <r>
      <rPr>
        <b/>
        <sz val="12"/>
        <color rgb="FF000000"/>
        <rFont val="Tahoma"/>
        <family val="2"/>
      </rPr>
      <t xml:space="preserve">MP </t>
    </r>
    <r>
      <rPr>
        <b/>
        <sz val="12"/>
        <color rgb="FF000000"/>
        <rFont val="Tahoma"/>
        <family val="2"/>
        <charset val="134"/>
      </rPr>
      <t xml:space="preserve">AS FEEDER)  </t>
    </r>
  </si>
  <si>
    <t xml:space="preserve">海关截单:周三 12:00;  截放行:周三 18:00; 截提单:周四 (SI CUT OFF THU) 12:00 </t>
  </si>
  <si>
    <t>截提单                     (SI CUT OFF)</t>
  </si>
  <si>
    <t>2nd VSL/VOY</t>
  </si>
  <si>
    <t>TEMA(FA2直航）</t>
  </si>
  <si>
    <t>APAPA</t>
  </si>
  <si>
    <t>TIN CAN ISLAND</t>
  </si>
  <si>
    <t>SA2</t>
  </si>
  <si>
    <t xml:space="preserve">南非线 South Africa Service </t>
  </si>
  <si>
    <t xml:space="preserve">海关截单:周四 16:00;  截放行:周五 12:00; 截提单:周四 (SI CUT OFF THU) 12:00 </t>
  </si>
  <si>
    <t>DURBAN
(25Days)</t>
  </si>
  <si>
    <t>CAPE TOWN(33DAYS)</t>
  </si>
  <si>
    <t>JTS</t>
  </si>
  <si>
    <r>
      <t xml:space="preserve"> </t>
    </r>
    <r>
      <rPr>
        <b/>
        <sz val="12"/>
        <color rgb="FF000000"/>
        <rFont val="宋体"/>
        <family val="3"/>
        <charset val="134"/>
      </rPr>
      <t>日本线</t>
    </r>
  </si>
  <si>
    <t>截提单周四（SI CUT OFF THU）12:00,截箱周六18:00,投单周六12:00</t>
  </si>
  <si>
    <t>海关截单</t>
  </si>
  <si>
    <t>NAGOYA</t>
  </si>
  <si>
    <t>TOKYO</t>
  </si>
  <si>
    <t>CHIBA</t>
  </si>
  <si>
    <t>YOKOHAMA</t>
  </si>
  <si>
    <t>业务  黄先生：DIRECT LINE: 2687217 FAX: 2687206          EMAIL: HUANG.BYRON@CN.ZIM.COM</t>
  </si>
  <si>
    <t>订舱咨询（提交订舱；修改订舱；订舱状态咨询）:cnxia.booking@zim.com/cnxia.booking@goldstarline.com 客服热线:400 8191071</t>
  </si>
  <si>
    <t>CAX</t>
  </si>
  <si>
    <t>澳洲线(CHINA AUSTRALIA EXPRESS)</t>
  </si>
  <si>
    <t>SYDNEY 
(18Days)</t>
  </si>
  <si>
    <t>MELBOURNE (21Days)</t>
  </si>
  <si>
    <t>BRISBANE (24Days)</t>
  </si>
  <si>
    <t>CEA</t>
  </si>
  <si>
    <t>东非线China East Africa  (T/S SERVICE , T/S PORT: PORT KELANG , USE SA2 AS FEEDER, )</t>
  </si>
  <si>
    <t xml:space="preserve">海关截单:周四 16:00;  截放行:周五 12:00; 截提单:周三四(SI CUT OFF THU) 12:00 </t>
  </si>
  <si>
    <t xml:space="preserve">MAINLINER </t>
  </si>
  <si>
    <t xml:space="preserve">ETA </t>
  </si>
  <si>
    <t xml:space="preserve"> T/S PORT:   PORT KELANG</t>
  </si>
  <si>
    <t>Mombasa (22DAYS)</t>
  </si>
  <si>
    <t>Dar es Salaam (24DAYS)</t>
  </si>
  <si>
    <r>
      <t>EX-MOMBASA TO NAIROBI</t>
    </r>
    <r>
      <rPr>
        <b/>
        <sz val="12"/>
        <color indexed="60"/>
        <rFont val="Arial Black"/>
        <family val="2"/>
      </rPr>
      <t>- BY RAIL</t>
    </r>
  </si>
  <si>
    <t>NAIROBI</t>
  </si>
  <si>
    <t>KENBO</t>
  </si>
  <si>
    <t>CP1</t>
  </si>
  <si>
    <t>马尼拉航线</t>
  </si>
  <si>
    <t>海关截单:周二 12:00;  截放行:周二 20:00; 截提单:周一 (SI CUT OFF MON) 10:00</t>
  </si>
  <si>
    <t>截提单(SI CUT OFF)</t>
  </si>
  <si>
    <t>MANILA NORTH PORT(3DAYS)</t>
  </si>
  <si>
    <t>MANILA SOUTH PORT(4DAYS)</t>
  </si>
  <si>
    <t>BLANK</t>
  </si>
  <si>
    <t>业务  康小姐　TEL: 2687215     MOBILE: 13606051686</t>
  </si>
  <si>
    <t>CLX</t>
  </si>
  <si>
    <t>越南航线</t>
  </si>
  <si>
    <t>进场/海关截单:周六12:00；  放行:周六20:00；  截提单:周三 12:00</t>
  </si>
  <si>
    <t>HAIPHONG(5DAYS) VNHAI</t>
  </si>
  <si>
    <t>业务  胡先生　TEL: 2689803     MOBILE: 15880287084</t>
  </si>
  <si>
    <t>订舱咨询（修改订舱）: cnxia.booking@goldstarline.com 客服热线:400 8191071 单证中心：cnsth.si@goldstarline.com&gt;</t>
  </si>
  <si>
    <t>ZMP</t>
  </si>
  <si>
    <t>9245768</t>
  </si>
  <si>
    <t>9225677</t>
  </si>
  <si>
    <t>9247730</t>
  </si>
  <si>
    <t>9189342</t>
  </si>
  <si>
    <t xml:space="preserve">9359026 </t>
  </si>
  <si>
    <t xml:space="preserve">9359040 </t>
  </si>
  <si>
    <t xml:space="preserve">9294991 </t>
  </si>
  <si>
    <t>9222986</t>
  </si>
  <si>
    <t xml:space="preserve">9359038 </t>
  </si>
  <si>
    <t xml:space="preserve">9260445 </t>
  </si>
  <si>
    <t xml:space="preserve">9398436 </t>
  </si>
  <si>
    <t>ZNP</t>
  </si>
  <si>
    <t xml:space="preserve"> omit</t>
  </si>
  <si>
    <t>VULPECULA   108W</t>
  </si>
  <si>
    <t>NAVIOS DESTINY  073W</t>
  </si>
  <si>
    <t>XTP 959W</t>
  </si>
  <si>
    <t>BT4 14W</t>
  </si>
  <si>
    <t>KOTA LAWA  072W</t>
  </si>
  <si>
    <t>BEAR MOUNTAIN BRIDGE  102W</t>
  </si>
  <si>
    <t>LXK 54W</t>
  </si>
  <si>
    <t>RS2 16W</t>
  </si>
  <si>
    <t>OOCL LUXEMBOURG  095W</t>
  </si>
  <si>
    <t>SEAMAX STRATFORD   115W</t>
  </si>
  <si>
    <t>EOF 134E</t>
  </si>
  <si>
    <t>GSL TEGEA 218E</t>
  </si>
  <si>
    <t>船舶代理:外运; feeder挂靠码头:海天</t>
  </si>
  <si>
    <t>ZIM IBERIA V.2E</t>
  </si>
  <si>
    <t>AJB/2E</t>
  </si>
  <si>
    <t>PRINCE RUPERT (BC)</t>
  </si>
  <si>
    <r>
      <rPr>
        <b/>
        <sz val="12"/>
        <color rgb="FFFF0000"/>
        <rFont val="宋体"/>
        <charset val="134"/>
      </rPr>
      <t>船舶代理:外运</t>
    </r>
    <r>
      <rPr>
        <b/>
        <sz val="12"/>
        <color theme="1"/>
        <rFont val="宋体"/>
        <family val="3"/>
        <charset val="134"/>
      </rPr>
      <t>; 挂靠码头:海天 （请以确认上的操作时间及码头资料为准）</t>
    </r>
  </si>
  <si>
    <t>NJ3 14E</t>
  </si>
  <si>
    <t>AR3 16E</t>
  </si>
  <si>
    <t>XCR 17E</t>
  </si>
  <si>
    <t>GK1 18E</t>
  </si>
  <si>
    <t>GU3 14E</t>
  </si>
  <si>
    <t>GT3 17E</t>
  </si>
  <si>
    <t>MY5 13E</t>
  </si>
  <si>
    <t>NPY 7E</t>
  </si>
  <si>
    <t>MUS 52E</t>
  </si>
  <si>
    <t>QYZ 25E</t>
  </si>
  <si>
    <t>ARTHUR MAERSK 221E</t>
  </si>
  <si>
    <t>COLUMBINE MAERSK 222E</t>
  </si>
  <si>
    <t>GUSTAV MAERSK 218E</t>
  </si>
  <si>
    <t>GUNHILDE MAERSK 219E</t>
  </si>
  <si>
    <t>GUTHORM MAERSK 220E</t>
  </si>
  <si>
    <t>MAERSK YUKON 221E</t>
  </si>
  <si>
    <t>QD6 217W</t>
  </si>
  <si>
    <t>ND3 219W</t>
  </si>
  <si>
    <t>外代订舱/嵩屿码头</t>
  </si>
  <si>
    <t>MSC LUISA QP220E</t>
  </si>
  <si>
    <t>MSC APOLLO QP221E</t>
  </si>
  <si>
    <t>TASMAN  222E</t>
  </si>
  <si>
    <t>BUXMELODY 174S</t>
  </si>
  <si>
    <t>YM CERTAINTY 025S</t>
  </si>
  <si>
    <t>DIAMANTIS P. 31S</t>
  </si>
  <si>
    <t>BUXMELODY 175S</t>
  </si>
  <si>
    <t>YM CERTAINTY 026S</t>
  </si>
  <si>
    <t>BWX,63S</t>
  </si>
  <si>
    <t>YA4,23S</t>
  </si>
  <si>
    <t>DZP,31S</t>
  </si>
  <si>
    <t>BWX,64S</t>
  </si>
  <si>
    <t>YA4,24S</t>
  </si>
  <si>
    <t>II4/16S</t>
  </si>
  <si>
    <t>GB4,19S</t>
  </si>
  <si>
    <t>IC4,36S</t>
  </si>
  <si>
    <t>GP4,32S</t>
  </si>
  <si>
    <t>GB4,20S</t>
  </si>
  <si>
    <t>IC4,37S</t>
  </si>
  <si>
    <t>IRIS MIKO 16S</t>
  </si>
  <si>
    <t>G. BOX 2218S</t>
  </si>
  <si>
    <t>INCRES 2219S</t>
  </si>
  <si>
    <t>GREEN POLE 32S</t>
  </si>
  <si>
    <t>G. BOX 2219S</t>
  </si>
  <si>
    <t>INCRES 2220S</t>
  </si>
  <si>
    <t>AN6 10W</t>
  </si>
  <si>
    <t>OG1 18W</t>
  </si>
  <si>
    <t>SG4 10W</t>
  </si>
  <si>
    <t>BHUDTHI BHUM   005W</t>
  </si>
  <si>
    <t>OOCL GENOA   057W</t>
  </si>
  <si>
    <t>OOCL BRAZIL   023W</t>
  </si>
  <si>
    <t>WINDERMERE  010W</t>
  </si>
  <si>
    <t>JC4  221W</t>
  </si>
  <si>
    <t>COSCO WELLINGTON  088W</t>
  </si>
  <si>
    <t>WGQ 103W</t>
  </si>
  <si>
    <t>CS1 44W</t>
  </si>
  <si>
    <t>MQ4 37W</t>
  </si>
  <si>
    <t>NAVIOS DEVOTION v.4E</t>
  </si>
  <si>
    <t>QQC 132W</t>
  </si>
  <si>
    <t>NS5/4E</t>
  </si>
  <si>
    <t>COSCO SURABAYA  105W</t>
  </si>
  <si>
    <t>MARTINIQUE  051W</t>
  </si>
  <si>
    <t>COSCO AQABA  065W</t>
  </si>
  <si>
    <t>VOLANS V.59E</t>
  </si>
  <si>
    <t>JLP/59E</t>
  </si>
  <si>
    <t>NEW JERSEY TRADER  17S</t>
  </si>
  <si>
    <t>UGJ 130S</t>
  </si>
  <si>
    <t>DELOS WAVE   130S</t>
  </si>
  <si>
    <t>AE6 3S</t>
  </si>
  <si>
    <t>ALS VENUS 3S</t>
  </si>
  <si>
    <t>AS CASPRIA V.15S</t>
  </si>
  <si>
    <t>SG6/15S</t>
  </si>
  <si>
    <t>KOTA GANDING V.0090S</t>
  </si>
  <si>
    <t>KG4/606S</t>
  </si>
  <si>
    <t>MTT SANDAKAN V.8S</t>
  </si>
  <si>
    <t>KM6/8S</t>
  </si>
  <si>
    <t>DELOS WAVE 130S</t>
  </si>
  <si>
    <t>MAERSK LABREA V.220W(JA4/11W)
VIA CNNGB</t>
  </si>
  <si>
    <t>ATACAMA V.221W(VVQ/15W)
 VIA:CNNGB</t>
  </si>
  <si>
    <r>
      <t xml:space="preserve">MAERSK LETICIA V.224W(TE6/17W)
 </t>
    </r>
    <r>
      <rPr>
        <sz val="12"/>
        <rFont val="Tahoma"/>
        <family val="2"/>
      </rPr>
      <t>VIA:CNNGB</t>
    </r>
  </si>
  <si>
    <t>VGX 18E ETA CNNGB MAY.16</t>
  </si>
  <si>
    <t>ZTD 67E ETA CNNGB MAY.23</t>
  </si>
  <si>
    <t>UK3 1E ETA KRPUS JUN.04</t>
  </si>
  <si>
    <t>VJR 26E ETA KRPUS MAY.14</t>
  </si>
  <si>
    <t>外运/海天</t>
  </si>
  <si>
    <t>MAERSK SHIVLING 219E</t>
  </si>
  <si>
    <t>MSC MUMBAI UL218E</t>
  </si>
  <si>
    <t>UL220E-&gt;218E</t>
  </si>
  <si>
    <t>MSC ELMA  UL220E</t>
  </si>
  <si>
    <t>208E-&gt; 219E</t>
  </si>
  <si>
    <t>UL219E-&gt;220E</t>
  </si>
  <si>
    <t>NAVIOS CHRYSALIS 26E(VBR 26E) ETD PUS 31/MAY</t>
  </si>
  <si>
    <t>omit</t>
  </si>
  <si>
    <t>TO BE NAME 2E(ABD 2E) ETD PUS 7/JUN</t>
  </si>
  <si>
    <t>BERMUDA V 5W(UXH 5W) ETD CNNGB:15/MAY</t>
  </si>
  <si>
    <t>ALEXANDER BAY 79W(QNR 79W) ETD CNNGB 22/MAY</t>
  </si>
  <si>
    <t>GSL ROSSI 3W(BR6 3W) ETD CNNGB:5/JUN</t>
  </si>
  <si>
    <r>
      <rPr>
        <b/>
        <sz val="12"/>
        <color rgb="FFFF0000"/>
        <rFont val="宋体"/>
        <charset val="134"/>
      </rPr>
      <t>船舶代理:外运</t>
    </r>
    <r>
      <rPr>
        <b/>
        <sz val="12"/>
        <color rgb="FF000000"/>
        <rFont val="宋体"/>
        <family val="3"/>
        <charset val="134"/>
      </rPr>
      <t>;  挂靠码头: 海天码头</t>
    </r>
  </si>
  <si>
    <t>M2T 3E</t>
  </si>
  <si>
    <t>MSC TORONTO UL218E</t>
  </si>
  <si>
    <t>9299525</t>
  </si>
  <si>
    <t>ZIM ASIA 1E (DJ5 2E) ETD PUS:28/MAY</t>
  </si>
  <si>
    <t>NAVIOS FELICITAS 8E(NF2 8E) ETD PUS 17/JUN</t>
  </si>
  <si>
    <t>NAVIOS AMARILLO 36E(NA7 36E) ETD PUS 28/JUN</t>
  </si>
  <si>
    <t>航线</t>
  </si>
  <si>
    <t>船名</t>
  </si>
  <si>
    <t>航次</t>
  </si>
  <si>
    <t>福州码头</t>
  </si>
  <si>
    <t>操作时间</t>
  </si>
  <si>
    <t>马尾-厦门 
船代：嘉航</t>
  </si>
  <si>
    <t xml:space="preserve">DE QI 6 </t>
  </si>
  <si>
    <t>C069</t>
  </si>
  <si>
    <t>QDE/903S</t>
  </si>
  <si>
    <t>/周日</t>
    <phoneticPr fontId="28" type="noConversion"/>
  </si>
  <si>
    <t>马尾青州</t>
  </si>
  <si>
    <r>
      <t xml:space="preserve">截关时间：
周三17:00          周六12:00 
</t>
    </r>
    <r>
      <rPr>
        <sz val="11"/>
        <color theme="1"/>
        <rFont val="Calibri"/>
        <family val="2"/>
        <scheme val="minor"/>
      </rPr>
      <t xml:space="preserve">VGM截止时间:
周三12:00      周五17:30  </t>
    </r>
  </si>
  <si>
    <t>C071</t>
  </si>
  <si>
    <t>QDE/905S</t>
  </si>
  <si>
    <r>
      <t>/</t>
    </r>
    <r>
      <rPr>
        <sz val="10"/>
        <rFont val="宋体"/>
        <family val="3"/>
        <charset val="134"/>
      </rPr>
      <t>周四</t>
    </r>
  </si>
  <si>
    <t>C073</t>
  </si>
  <si>
    <t>QDE/907S</t>
  </si>
  <si>
    <t>C075</t>
  </si>
  <si>
    <t>QDE/909S</t>
  </si>
  <si>
    <t>C077</t>
  </si>
  <si>
    <t>QDE/911S</t>
  </si>
  <si>
    <t>C079</t>
  </si>
  <si>
    <t>QDE/913S</t>
  </si>
  <si>
    <t>C081</t>
  </si>
  <si>
    <t>QDE/915S</t>
  </si>
  <si>
    <t>C083</t>
  </si>
  <si>
    <t>QDE/917S</t>
  </si>
  <si>
    <t>C085</t>
  </si>
  <si>
    <t>QDE/919S</t>
  </si>
  <si>
    <t>江阴-厦门 
船代：嘉航</t>
  </si>
  <si>
    <t>ZE YUAN</t>
  </si>
  <si>
    <t>ZY5/539S</t>
  </si>
  <si>
    <r>
      <t>/</t>
    </r>
    <r>
      <rPr>
        <sz val="10"/>
        <rFont val="宋体"/>
        <family val="3"/>
        <charset val="134"/>
      </rPr>
      <t>周三</t>
    </r>
  </si>
  <si>
    <t>江阴</t>
  </si>
  <si>
    <r>
      <t xml:space="preserve">
截关时间：
周二18:00        周五12:00       
截进重时间：
周二:16:00      周五10:00
VGM截止时间：
周二:12:00       周四:17:00</t>
    </r>
    <r>
      <rPr>
        <sz val="11"/>
        <color theme="1"/>
        <rFont val="Calibri"/>
        <family val="2"/>
        <scheme val="minor"/>
      </rPr>
      <t xml:space="preserve">
</t>
    </r>
  </si>
  <si>
    <t>ZY5/541S</t>
  </si>
  <si>
    <r>
      <t>/</t>
    </r>
    <r>
      <rPr>
        <sz val="10"/>
        <rFont val="宋体"/>
        <family val="3"/>
        <charset val="134"/>
      </rPr>
      <t>周六</t>
    </r>
  </si>
  <si>
    <t>ZY5/543S</t>
  </si>
  <si>
    <t>ZY5/545S</t>
  </si>
  <si>
    <t>ZY5/547S</t>
  </si>
  <si>
    <t>ZY5/549S</t>
  </si>
  <si>
    <t>ZY5/551S</t>
  </si>
  <si>
    <t>ZY5/553S</t>
  </si>
  <si>
    <t>订舱注意事项：</t>
  </si>
  <si>
    <t>1.二程船期表详见工作表2。</t>
    <phoneticPr fontId="27" type="noConversion"/>
  </si>
  <si>
    <t>2.二程船期表可在ZIM 网站下载，网址：https://www.zimchina.com/za-cn/global-network/asia-oceania/china/china-schedules</t>
  </si>
  <si>
    <t>3. 订舱时，烦请提供完整订舱客户及合约号。</t>
  </si>
  <si>
    <t>4. VGM需同时在嘉航订舱时一并提供。如嘉航无法提交，请在ZIM网站上提交并发送，网址： https://www.zimchina.com/za-cn/tools/solas-vgm。</t>
  </si>
  <si>
    <t>5. 马尾-厦门线码头以具体放舱时为准</t>
  </si>
  <si>
    <t>0. SI截止时间烦请查询：http://www.worde.com/download_category.php?id=4， 每周五公布下周时间，请知悉，谢谢</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</si>
</sst>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d/mmm;@"/>
    <numFmt numFmtId="165" formatCode="m/d"/>
    <numFmt numFmtId="166" formatCode="dd/mm"/>
    <numFmt numFmtId="167" formatCode="[$-409]d\-mmm;@"/>
    <numFmt numFmtId="168" formatCode="0000"/>
  </numFmts>
  <fonts count="73">
    <font>
      <sz val="11"/>
      <color theme="1"/>
      <name val="Calibri"/>
      <family val="2"/>
      <scheme val="minor"/>
    </font>
    <font>
      <sz val="11"/>
      <color theme="1"/>
      <name val="Calibri"/>
      <family val="2"/>
      <scheme val="minor"/>
    </font>
    <font>
      <sz val="12"/>
      <name val="宋体"/>
      <family val="3"/>
      <charset val="134"/>
    </font>
    <font>
      <sz val="12"/>
      <name val="Tahoma"/>
      <family val="2"/>
      <charset val="134"/>
    </font>
    <font>
      <sz val="11"/>
      <color theme="1"/>
      <name val="Calibri"/>
      <family val="2"/>
      <charset val="134"/>
      <scheme val="minor"/>
    </font>
    <font>
      <sz val="12"/>
      <color indexed="8"/>
      <name val="Tahoma"/>
      <family val="2"/>
    </font>
    <font>
      <sz val="12"/>
      <color indexed="8"/>
      <name val="宋体"/>
      <family val="3"/>
      <charset val="134"/>
    </font>
    <font>
      <sz val="12"/>
      <color theme="1"/>
      <name val="Tahoma"/>
      <family val="2"/>
    </font>
    <font>
      <sz val="12"/>
      <color theme="1"/>
      <name val="宋体"/>
      <family val="3"/>
      <charset val="134"/>
    </font>
    <font>
      <b/>
      <sz val="9"/>
      <color indexed="9"/>
      <name val="Tahoma"/>
      <family val="2"/>
      <charset val="134"/>
    </font>
    <font>
      <b/>
      <sz val="12"/>
      <name val="宋体"/>
      <family val="3"/>
      <charset val="134"/>
    </font>
    <font>
      <sz val="12"/>
      <name val="Tahoma"/>
      <family val="2"/>
    </font>
    <font>
      <b/>
      <sz val="12"/>
      <color theme="1"/>
      <name val="宋体"/>
      <family val="3"/>
      <charset val="134"/>
    </font>
    <font>
      <sz val="12"/>
      <color theme="2" tint="-0.499984740745262"/>
      <name val="Tahoma"/>
      <family val="2"/>
    </font>
    <font>
      <sz val="10"/>
      <name val="Arial"/>
      <family val="2"/>
    </font>
    <font>
      <sz val="12"/>
      <name val="Arial Black"/>
      <family val="2"/>
    </font>
    <font>
      <b/>
      <sz val="12"/>
      <name val="Arial Black"/>
      <family val="2"/>
    </font>
    <font>
      <sz val="12"/>
      <color rgb="FFFF0000"/>
      <name val="Arial Black"/>
      <family val="2"/>
    </font>
    <font>
      <b/>
      <sz val="12"/>
      <color theme="1"/>
      <name val="Arial Black"/>
      <family val="2"/>
    </font>
    <font>
      <sz val="12"/>
      <color indexed="60"/>
      <name val="Arial Black"/>
      <family val="2"/>
    </font>
    <font>
      <b/>
      <sz val="12"/>
      <color indexed="60"/>
      <name val="Arial Black"/>
      <family val="2"/>
    </font>
    <font>
      <b/>
      <sz val="12"/>
      <name val="Tahoma"/>
      <family val="2"/>
    </font>
    <font>
      <b/>
      <sz val="12"/>
      <color rgb="FFFF0000"/>
      <name val="Arial Black"/>
      <family val="2"/>
    </font>
    <font>
      <b/>
      <sz val="12"/>
      <color indexed="8"/>
      <name val="Tahoma"/>
      <family val="2"/>
    </font>
    <font>
      <b/>
      <sz val="12"/>
      <color theme="1"/>
      <name val="Tahoma"/>
      <family val="2"/>
    </font>
    <font>
      <sz val="12"/>
      <color rgb="FFFF0000"/>
      <name val="Tahoma"/>
      <family val="2"/>
    </font>
    <font>
      <sz val="12"/>
      <color theme="1"/>
      <name val="Calibri"/>
      <family val="2"/>
      <charset val="134"/>
      <scheme val="minor"/>
    </font>
    <font>
      <b/>
      <sz val="11"/>
      <color theme="1"/>
      <name val="Calibri"/>
      <family val="2"/>
      <scheme val="minor"/>
    </font>
    <font>
      <sz val="12"/>
      <color rgb="FF000000"/>
      <name val="Tahoma"/>
      <family val="2"/>
    </font>
    <font>
      <u/>
      <sz val="11"/>
      <color theme="10"/>
      <name val="Calibri"/>
      <family val="2"/>
      <scheme val="minor"/>
    </font>
    <font>
      <sz val="12"/>
      <color indexed="8"/>
      <name val="Tahoma"/>
      <family val="3"/>
      <charset val="134"/>
    </font>
    <font>
      <sz val="12"/>
      <color theme="0"/>
      <name val="Tahoma"/>
      <family val="2"/>
    </font>
    <font>
      <b/>
      <sz val="12"/>
      <color rgb="FF000000"/>
      <name val="宋体"/>
      <family val="3"/>
      <charset val="134"/>
    </font>
    <font>
      <sz val="12"/>
      <color rgb="FF000000"/>
      <name val="宋体"/>
      <family val="3"/>
      <charset val="134"/>
    </font>
    <font>
      <b/>
      <sz val="12"/>
      <color rgb="FF000000"/>
      <name val="Tahoma"/>
      <family val="2"/>
    </font>
    <font>
      <b/>
      <sz val="12"/>
      <color rgb="FF000000"/>
      <name val="Tahoma"/>
      <family val="2"/>
      <charset val="134"/>
    </font>
    <font>
      <sz val="11"/>
      <color rgb="FF000000"/>
      <name val="Calibri"/>
      <family val="2"/>
      <scheme val="minor"/>
    </font>
    <font>
      <sz val="12"/>
      <color theme="1"/>
      <name val="Arial Black"/>
      <family val="2"/>
    </font>
    <font>
      <sz val="12"/>
      <name val="Arial"/>
      <family val="2"/>
    </font>
    <font>
      <b/>
      <sz val="14"/>
      <color theme="1"/>
      <name val="Tahoma"/>
      <family val="2"/>
    </font>
    <font>
      <b/>
      <sz val="14"/>
      <name val="Tahoma"/>
      <family val="2"/>
    </font>
    <font>
      <b/>
      <sz val="18"/>
      <color rgb="FF000000"/>
      <name val="Tahoma"/>
      <family val="2"/>
    </font>
    <font>
      <b/>
      <sz val="18"/>
      <color theme="1"/>
      <name val="Tahoma"/>
      <family val="2"/>
    </font>
    <font>
      <u/>
      <sz val="12"/>
      <color rgb="FF000000"/>
      <name val="Tahoma"/>
      <family val="2"/>
    </font>
    <font>
      <sz val="11"/>
      <color rgb="FF000000"/>
      <name val="Tahoma"/>
      <family val="2"/>
    </font>
    <font>
      <sz val="11"/>
      <name val="Calibri"/>
      <family val="2"/>
      <scheme val="minor"/>
    </font>
    <font>
      <b/>
      <sz val="14"/>
      <color indexed="8"/>
      <name val="Tahoma"/>
      <family val="2"/>
    </font>
    <font>
      <strike/>
      <sz val="12"/>
      <name val="Tahoma"/>
      <family val="2"/>
    </font>
    <font>
      <strike/>
      <sz val="12"/>
      <color rgb="FFFF0000"/>
      <name val="Tahoma"/>
      <family val="2"/>
    </font>
    <font>
      <b/>
      <sz val="12"/>
      <color rgb="FFFF0000"/>
      <name val="Tahoma"/>
      <family val="2"/>
    </font>
    <font>
      <sz val="10"/>
      <name val="Tahoma"/>
      <family val="2"/>
    </font>
    <font>
      <b/>
      <sz val="18"/>
      <color indexed="8"/>
      <name val="Tahoma"/>
      <family val="2"/>
    </font>
    <font>
      <b/>
      <sz val="12"/>
      <color rgb="FFC00000"/>
      <name val="Tahoma"/>
      <family val="2"/>
    </font>
    <font>
      <sz val="12"/>
      <color theme="4" tint="0.39997558519241921"/>
      <name val="Tahoma"/>
      <family val="2"/>
    </font>
    <font>
      <sz val="10"/>
      <color theme="1"/>
      <name val="Tahoma"/>
      <family val="2"/>
    </font>
    <font>
      <sz val="12"/>
      <color theme="0" tint="-4.9989318521683403E-2"/>
      <name val="Tahoma"/>
      <family val="2"/>
    </font>
    <font>
      <sz val="12"/>
      <color theme="1"/>
      <name val="Tahoma"/>
      <family val="3"/>
      <charset val="134"/>
    </font>
    <font>
      <b/>
      <sz val="12"/>
      <color rgb="FFFF0000"/>
      <name val="宋体"/>
      <charset val="134"/>
    </font>
    <font>
      <b/>
      <sz val="12"/>
      <color rgb="FF000000"/>
      <name val="宋体"/>
      <charset val="134"/>
    </font>
    <font>
      <b/>
      <sz val="12"/>
      <color theme="1"/>
      <name val="宋体"/>
      <charset val="134"/>
    </font>
    <font>
      <sz val="9"/>
      <name val="Tahoma"/>
      <family val="2"/>
    </font>
    <font>
      <b/>
      <sz val="12"/>
      <color theme="0"/>
      <name val="宋体"/>
      <family val="3"/>
      <charset val="134"/>
    </font>
    <font>
      <sz val="10"/>
      <name val="Verdana"/>
      <family val="2"/>
    </font>
    <font>
      <b/>
      <sz val="11"/>
      <color theme="1"/>
      <name val="Arial"/>
      <family val="2"/>
    </font>
    <font>
      <sz val="11"/>
      <name val="Arial"/>
      <family val="2"/>
    </font>
    <font>
      <sz val="10"/>
      <name val="宋体"/>
      <family val="3"/>
      <charset val="134"/>
    </font>
    <font>
      <sz val="10"/>
      <name val="Calibri Light"/>
      <family val="2"/>
    </font>
    <font>
      <sz val="11"/>
      <color theme="1"/>
      <name val="Arial"/>
      <family val="2"/>
    </font>
    <font>
      <sz val="11"/>
      <name val="宋体"/>
      <family val="3"/>
      <charset val="134"/>
    </font>
    <font>
      <sz val="11"/>
      <color theme="0"/>
      <name val="Calibri"/>
      <family val="3"/>
      <charset val="134"/>
      <scheme val="minor"/>
    </font>
    <font>
      <sz val="11"/>
      <color rgb="FF212B60"/>
      <name val="宋体"/>
      <family val="3"/>
      <charset val="134"/>
    </font>
    <font>
      <sz val="11"/>
      <color rgb="FF212B60"/>
      <name val="Tahoma"/>
      <family val="2"/>
      <charset val="134"/>
    </font>
    <font>
      <b/>
      <sz val="11"/>
      <color rgb="FFFF0000"/>
      <name val="Calibri"/>
      <family val="2"/>
      <scheme val="minor"/>
    </font>
  </fonts>
  <fills count="18">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indexed="6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BC2E6"/>
        <bgColor indexed="64"/>
      </patternFill>
    </fill>
    <fill>
      <patternFill patternType="solid">
        <fgColor rgb="FFBDD7EE"/>
        <bgColor indexed="64"/>
      </patternFill>
    </fill>
    <fill>
      <patternFill patternType="solid">
        <fgColor rgb="FFFFE699"/>
        <bgColor indexed="64"/>
      </patternFill>
    </fill>
    <fill>
      <patternFill patternType="solid">
        <fgColor rgb="FF9BC2E6"/>
        <bgColor rgb="FF000000"/>
      </patternFill>
    </fill>
    <fill>
      <patternFill patternType="solid">
        <fgColor rgb="FFFFFF00"/>
        <bgColor indexed="64"/>
      </patternFill>
    </fill>
    <fill>
      <patternFill patternType="solid">
        <fgColor rgb="FFFFFFFF"/>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s>
  <borders count="47">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medium">
        <color indexed="64"/>
      </left>
      <right style="thin">
        <color indexed="64"/>
      </right>
      <top/>
      <bottom style="thin">
        <color indexed="64"/>
      </bottom>
      <diagonal/>
    </border>
    <border>
      <left/>
      <right style="thin">
        <color auto="1"/>
      </right>
      <top/>
      <bottom style="thin">
        <color auto="1"/>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auto="1"/>
      </bottom>
      <diagonal/>
    </border>
    <border>
      <left style="medium">
        <color indexed="64"/>
      </left>
      <right/>
      <top style="thin">
        <color indexed="64"/>
      </top>
      <bottom style="medium">
        <color indexed="64"/>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bottom style="thin">
        <color rgb="FF000000"/>
      </bottom>
      <diagonal/>
    </border>
    <border>
      <left style="thin">
        <color indexed="64"/>
      </left>
      <right style="medium">
        <color indexed="64"/>
      </right>
      <top/>
      <bottom style="thin">
        <color indexed="64"/>
      </bottom>
      <diagonal/>
    </border>
    <border>
      <left style="thin">
        <color rgb="FF000000"/>
      </left>
      <right style="thin">
        <color rgb="FF000000"/>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s>
  <cellStyleXfs count="13">
    <xf numFmtId="0" fontId="0" fillId="0" borderId="0"/>
    <xf numFmtId="164" fontId="2" fillId="0" borderId="0">
      <alignment vertical="center"/>
    </xf>
    <xf numFmtId="0" fontId="4" fillId="0" borderId="0"/>
    <xf numFmtId="164" fontId="2" fillId="0" borderId="0">
      <alignment vertical="center"/>
    </xf>
    <xf numFmtId="0" fontId="2" fillId="0" borderId="1" applyNumberFormat="0" applyFont="0" applyFill="0" applyAlignment="0" applyProtection="0">
      <alignment horizontal="center" vertical="center"/>
    </xf>
    <xf numFmtId="165" fontId="9" fillId="4" borderId="1">
      <alignment vertical="center"/>
    </xf>
    <xf numFmtId="0" fontId="14" fillId="0" borderId="0"/>
    <xf numFmtId="0" fontId="1" fillId="0" borderId="0">
      <alignment vertical="center"/>
    </xf>
    <xf numFmtId="0" fontId="14" fillId="0" borderId="0"/>
    <xf numFmtId="0" fontId="14" fillId="0" borderId="0"/>
    <xf numFmtId="164" fontId="2" fillId="0" borderId="0">
      <alignment vertical="center"/>
    </xf>
    <xf numFmtId="0" fontId="14" fillId="0" borderId="0"/>
    <xf numFmtId="0" fontId="29" fillId="0" borderId="0" applyNumberFormat="0" applyFill="0" applyBorder="0" applyAlignment="0" applyProtection="0"/>
  </cellStyleXfs>
  <cellXfs count="494">
    <xf numFmtId="0" fontId="0" fillId="0" borderId="0" xfId="0"/>
    <xf numFmtId="164" fontId="5" fillId="0" borderId="0" xfId="3" applyFont="1" applyAlignment="1">
      <alignment horizontal="left" vertical="center" wrapText="1"/>
    </xf>
    <xf numFmtId="164" fontId="13" fillId="0" borderId="0" xfId="1" applyFont="1">
      <alignment vertical="center"/>
    </xf>
    <xf numFmtId="164" fontId="11" fillId="0" borderId="0" xfId="1" applyFont="1">
      <alignment vertical="center"/>
    </xf>
    <xf numFmtId="164" fontId="7" fillId="0" borderId="0" xfId="1" applyFont="1">
      <alignment vertical="center"/>
    </xf>
    <xf numFmtId="1" fontId="15" fillId="5" borderId="8" xfId="8" applyNumberFormat="1" applyFont="1" applyFill="1" applyBorder="1" applyAlignment="1">
      <alignment horizontal="center" vertical="center"/>
    </xf>
    <xf numFmtId="0" fontId="15" fillId="5" borderId="8" xfId="8" applyFont="1" applyFill="1" applyBorder="1" applyAlignment="1">
      <alignment horizontal="center" vertical="center"/>
    </xf>
    <xf numFmtId="0" fontId="15" fillId="5" borderId="9" xfId="8" applyFont="1" applyFill="1" applyBorder="1" applyAlignment="1">
      <alignment horizontal="center" vertical="center"/>
    </xf>
    <xf numFmtId="164" fontId="11" fillId="0" borderId="0" xfId="1" applyFont="1" applyAlignment="1">
      <alignment horizontal="center" vertical="center"/>
    </xf>
    <xf numFmtId="164" fontId="7" fillId="3" borderId="11" xfId="4" applyNumberFormat="1" applyFont="1" applyFill="1" applyBorder="1" applyAlignment="1">
      <alignment horizontal="center" vertical="center" wrapText="1"/>
    </xf>
    <xf numFmtId="164" fontId="11" fillId="3" borderId="0" xfId="1" applyFont="1" applyFill="1">
      <alignment vertical="center"/>
    </xf>
    <xf numFmtId="164" fontId="7" fillId="0" borderId="0" xfId="1" applyFont="1" applyAlignment="1">
      <alignment horizontal="center" vertical="center"/>
    </xf>
    <xf numFmtId="164" fontId="7" fillId="3" borderId="0" xfId="3" applyFont="1" applyFill="1" applyAlignment="1">
      <alignment horizontal="left" vertical="center" wrapText="1"/>
    </xf>
    <xf numFmtId="164" fontId="28" fillId="3" borderId="11" xfId="4" applyNumberFormat="1" applyFont="1" applyFill="1" applyBorder="1" applyAlignment="1">
      <alignment horizontal="center" vertical="center"/>
    </xf>
    <xf numFmtId="164" fontId="25" fillId="3" borderId="11" xfId="4" applyNumberFormat="1" applyFont="1" applyFill="1" applyBorder="1" applyAlignment="1">
      <alignment horizontal="center" vertical="center" wrapText="1"/>
    </xf>
    <xf numFmtId="164" fontId="7" fillId="3" borderId="11" xfId="4" applyNumberFormat="1" applyFont="1" applyFill="1" applyBorder="1" applyAlignment="1">
      <alignment horizontal="center" vertical="center"/>
    </xf>
    <xf numFmtId="164" fontId="11" fillId="3" borderId="11" xfId="4" applyNumberFormat="1" applyFont="1" applyFill="1" applyBorder="1" applyAlignment="1">
      <alignment horizontal="center" vertical="center" wrapText="1"/>
    </xf>
    <xf numFmtId="164" fontId="11" fillId="3" borderId="11" xfId="4" applyNumberFormat="1" applyFont="1" applyFill="1" applyBorder="1" applyAlignment="1">
      <alignment horizontal="center" vertical="center"/>
    </xf>
    <xf numFmtId="1" fontId="11" fillId="3" borderId="11" xfId="3" applyNumberFormat="1" applyFont="1" applyFill="1" applyBorder="1" applyAlignment="1">
      <alignment horizontal="center" vertical="center" wrapText="1"/>
    </xf>
    <xf numFmtId="164" fontId="7" fillId="0" borderId="2" xfId="11" applyNumberFormat="1" applyFont="1" applyBorder="1" applyAlignment="1">
      <alignment horizontal="center" vertical="center"/>
    </xf>
    <xf numFmtId="164" fontId="25" fillId="0" borderId="11" xfId="3" applyFont="1" applyBorder="1" applyAlignment="1">
      <alignment horizontal="center" vertical="center" wrapText="1"/>
    </xf>
    <xf numFmtId="164" fontId="7" fillId="0" borderId="5" xfId="11" applyNumberFormat="1" applyFont="1" applyBorder="1" applyAlignment="1">
      <alignment horizontal="center" vertical="center"/>
    </xf>
    <xf numFmtId="164" fontId="6" fillId="0" borderId="0" xfId="3" applyFont="1" applyAlignment="1">
      <alignment horizontal="left" vertical="center" wrapText="1"/>
    </xf>
    <xf numFmtId="164" fontId="11" fillId="0" borderId="11" xfId="3" applyFont="1" applyBorder="1" applyAlignment="1">
      <alignment horizontal="center" vertical="center" wrapText="1"/>
    </xf>
    <xf numFmtId="1" fontId="11" fillId="0" borderId="11" xfId="3" applyNumberFormat="1" applyFont="1" applyBorder="1" applyAlignment="1">
      <alignment horizontal="center" vertical="center" wrapText="1"/>
    </xf>
    <xf numFmtId="1" fontId="15" fillId="0" borderId="0" xfId="8" applyNumberFormat="1" applyFont="1" applyAlignment="1">
      <alignment horizontal="center" vertical="center"/>
    </xf>
    <xf numFmtId="1" fontId="15" fillId="0" borderId="6" xfId="8" applyNumberFormat="1" applyFont="1" applyBorder="1" applyAlignment="1">
      <alignment horizontal="center" vertical="center"/>
    </xf>
    <xf numFmtId="1" fontId="15" fillId="5" borderId="11" xfId="8" applyNumberFormat="1" applyFont="1" applyFill="1" applyBorder="1" applyAlignment="1">
      <alignment horizontal="center" vertical="center"/>
    </xf>
    <xf numFmtId="165" fontId="32" fillId="8" borderId="16" xfId="5" applyFont="1" applyFill="1" applyBorder="1">
      <alignment vertical="center"/>
    </xf>
    <xf numFmtId="165" fontId="32" fillId="8" borderId="15" xfId="5" applyFont="1" applyFill="1" applyBorder="1">
      <alignment vertical="center"/>
    </xf>
    <xf numFmtId="165" fontId="32" fillId="8" borderId="17" xfId="5" applyFont="1" applyFill="1" applyBorder="1">
      <alignment vertical="center"/>
    </xf>
    <xf numFmtId="164" fontId="5" fillId="0" borderId="10" xfId="3" applyFont="1" applyBorder="1" applyAlignment="1">
      <alignment horizontal="center" vertical="center" wrapText="1"/>
    </xf>
    <xf numFmtId="49" fontId="25" fillId="0" borderId="11" xfId="3" applyNumberFormat="1" applyFont="1" applyBorder="1" applyAlignment="1">
      <alignment horizontal="center" vertical="center" wrapText="1"/>
    </xf>
    <xf numFmtId="0" fontId="0" fillId="8" borderId="11" xfId="0" applyFill="1" applyBorder="1" applyAlignment="1">
      <alignment vertical="center" wrapText="1"/>
    </xf>
    <xf numFmtId="164" fontId="6" fillId="3" borderId="0" xfId="3" applyFont="1" applyFill="1" applyAlignment="1">
      <alignment vertical="center" wrapText="1"/>
    </xf>
    <xf numFmtId="164" fontId="5" fillId="0" borderId="0" xfId="1" applyFont="1">
      <alignment vertical="center"/>
    </xf>
    <xf numFmtId="164" fontId="5" fillId="3" borderId="0" xfId="1" applyFont="1" applyFill="1">
      <alignment vertical="center"/>
    </xf>
    <xf numFmtId="164" fontId="28" fillId="0" borderId="11" xfId="4" applyNumberFormat="1" applyFont="1" applyBorder="1" applyAlignment="1">
      <alignment horizontal="center" vertical="center" wrapText="1"/>
    </xf>
    <xf numFmtId="1" fontId="25" fillId="3" borderId="11" xfId="4" applyNumberFormat="1" applyFont="1" applyFill="1" applyBorder="1" applyAlignment="1">
      <alignment horizontal="center" vertical="center"/>
    </xf>
    <xf numFmtId="164" fontId="28" fillId="0" borderId="11" xfId="4" applyNumberFormat="1" applyFont="1" applyBorder="1" applyAlignment="1">
      <alignment horizontal="center" vertical="center"/>
    </xf>
    <xf numFmtId="164" fontId="5" fillId="0" borderId="11" xfId="4" applyNumberFormat="1" applyFont="1" applyBorder="1" applyAlignment="1">
      <alignment horizontal="center" vertical="center" wrapText="1"/>
    </xf>
    <xf numFmtId="164" fontId="28" fillId="0" borderId="0" xfId="3" applyFont="1" applyAlignment="1">
      <alignment horizontal="center" vertical="center" wrapText="1"/>
    </xf>
    <xf numFmtId="1" fontId="28" fillId="0" borderId="0" xfId="3" applyNumberFormat="1" applyFont="1" applyAlignment="1">
      <alignment horizontal="center" vertical="center" wrapText="1"/>
    </xf>
    <xf numFmtId="164" fontId="11" fillId="0" borderId="11" xfId="1" applyFont="1" applyBorder="1" applyAlignment="1">
      <alignment horizontal="center" vertical="center"/>
    </xf>
    <xf numFmtId="164" fontId="5" fillId="0" borderId="11" xfId="1" applyFont="1" applyBorder="1" applyAlignment="1">
      <alignment horizontal="center" vertical="center"/>
    </xf>
    <xf numFmtId="164" fontId="11" fillId="9" borderId="11" xfId="1" applyFont="1" applyFill="1" applyBorder="1" applyAlignment="1">
      <alignment horizontal="center" vertical="center" wrapText="1"/>
    </xf>
    <xf numFmtId="164" fontId="11" fillId="3" borderId="0" xfId="1" applyFont="1" applyFill="1" applyAlignment="1">
      <alignment horizontal="center" vertical="center"/>
    </xf>
    <xf numFmtId="164" fontId="28" fillId="0" borderId="0" xfId="1" applyFont="1">
      <alignment vertical="center"/>
    </xf>
    <xf numFmtId="164" fontId="28" fillId="0" borderId="11" xfId="1" applyFont="1" applyBorder="1" applyAlignment="1">
      <alignment horizontal="center" vertical="center" wrapText="1"/>
    </xf>
    <xf numFmtId="164" fontId="5" fillId="0" borderId="0" xfId="1" applyFont="1" applyAlignment="1">
      <alignment horizontal="center" vertical="center"/>
    </xf>
    <xf numFmtId="0" fontId="28" fillId="0" borderId="0" xfId="4" applyFont="1" applyBorder="1" applyAlignment="1">
      <alignment horizontal="center" vertical="center"/>
    </xf>
    <xf numFmtId="164" fontId="7" fillId="3" borderId="0" xfId="1" applyFont="1" applyFill="1">
      <alignment vertical="center"/>
    </xf>
    <xf numFmtId="164" fontId="5" fillId="3" borderId="11" xfId="4" applyNumberFormat="1" applyFont="1" applyFill="1" applyBorder="1" applyAlignment="1">
      <alignment horizontal="center" vertical="center" wrapText="1"/>
    </xf>
    <xf numFmtId="165" fontId="11" fillId="9" borderId="7" xfId="4" applyNumberFormat="1" applyFont="1" applyFill="1" applyBorder="1" applyAlignment="1">
      <alignment horizontal="center" vertical="center" wrapText="1"/>
    </xf>
    <xf numFmtId="164" fontId="5" fillId="3" borderId="7" xfId="4" applyNumberFormat="1" applyFont="1" applyFill="1" applyBorder="1" applyAlignment="1">
      <alignment horizontal="center" vertical="center" wrapText="1"/>
    </xf>
    <xf numFmtId="165" fontId="11" fillId="0" borderId="11" xfId="4" applyNumberFormat="1" applyFont="1" applyBorder="1" applyAlignment="1">
      <alignment horizontal="center" vertical="center"/>
    </xf>
    <xf numFmtId="165" fontId="25" fillId="0" borderId="11" xfId="4" applyNumberFormat="1" applyFont="1" applyBorder="1" applyAlignment="1">
      <alignment horizontal="center" vertical="center"/>
    </xf>
    <xf numFmtId="164" fontId="11" fillId="0" borderId="22" xfId="1" applyFont="1" applyBorder="1" applyAlignment="1">
      <alignment horizontal="center" vertical="center"/>
    </xf>
    <xf numFmtId="165" fontId="7" fillId="9" borderId="14" xfId="4" applyNumberFormat="1" applyFont="1" applyFill="1" applyBorder="1" applyAlignment="1">
      <alignment horizontal="center" vertical="center"/>
    </xf>
    <xf numFmtId="164" fontId="11" fillId="0" borderId="25" xfId="1" applyFont="1" applyBorder="1" applyAlignment="1">
      <alignment horizontal="center" vertical="center"/>
    </xf>
    <xf numFmtId="164" fontId="28" fillId="0" borderId="0" xfId="1" applyFont="1" applyAlignment="1">
      <alignment horizontal="center" vertical="center"/>
    </xf>
    <xf numFmtId="164" fontId="28" fillId="0" borderId="11" xfId="1" applyFont="1" applyBorder="1" applyAlignment="1">
      <alignment horizontal="center" vertical="center"/>
    </xf>
    <xf numFmtId="164" fontId="28" fillId="9" borderId="11" xfId="1" applyFont="1" applyFill="1" applyBorder="1" applyAlignment="1">
      <alignment horizontal="center" vertical="center" wrapText="1"/>
    </xf>
    <xf numFmtId="0" fontId="25" fillId="0" borderId="11" xfId="0" applyFont="1" applyBorder="1" applyAlignment="1">
      <alignment horizontal="center" wrapText="1"/>
    </xf>
    <xf numFmtId="0" fontId="28" fillId="0" borderId="11" xfId="0" applyFont="1" applyBorder="1" applyAlignment="1">
      <alignment horizontal="center" wrapText="1"/>
    </xf>
    <xf numFmtId="0" fontId="11" fillId="0" borderId="11" xfId="4" applyFont="1" applyBorder="1" applyAlignment="1">
      <alignment horizontal="center" vertical="center"/>
    </xf>
    <xf numFmtId="165" fontId="11" fillId="3" borderId="11" xfId="4" applyNumberFormat="1" applyFont="1" applyFill="1" applyBorder="1" applyAlignment="1">
      <alignment horizontal="center" vertical="center"/>
    </xf>
    <xf numFmtId="1" fontId="11" fillId="3" borderId="11" xfId="4" applyNumberFormat="1" applyFont="1" applyFill="1" applyBorder="1" applyAlignment="1">
      <alignment horizontal="center" vertical="center"/>
    </xf>
    <xf numFmtId="0" fontId="0" fillId="0" borderId="0" xfId="0" applyAlignment="1">
      <alignment vertical="center"/>
    </xf>
    <xf numFmtId="164" fontId="11" fillId="0" borderId="11" xfId="4" applyNumberFormat="1" applyFont="1" applyBorder="1" applyAlignment="1">
      <alignment horizontal="center" vertical="center"/>
    </xf>
    <xf numFmtId="164" fontId="11" fillId="0" borderId="11" xfId="4" applyNumberFormat="1" applyFont="1" applyBorder="1" applyAlignment="1">
      <alignment horizontal="center" vertical="center" wrapText="1"/>
    </xf>
    <xf numFmtId="164" fontId="25" fillId="0" borderId="0" xfId="1" applyFont="1" applyAlignment="1">
      <alignment horizontal="center" vertical="center"/>
    </xf>
    <xf numFmtId="164" fontId="25" fillId="0" borderId="0" xfId="1" applyFont="1">
      <alignment vertical="center"/>
    </xf>
    <xf numFmtId="0" fontId="11" fillId="0" borderId="11" xfId="0" applyFont="1" applyBorder="1" applyAlignment="1">
      <alignment horizontal="center" wrapText="1"/>
    </xf>
    <xf numFmtId="0" fontId="45" fillId="0" borderId="0" xfId="0" applyFont="1"/>
    <xf numFmtId="164" fontId="11" fillId="3" borderId="7" xfId="4" applyNumberFormat="1" applyFont="1" applyFill="1" applyBorder="1" applyAlignment="1">
      <alignment horizontal="center" vertical="center" wrapText="1"/>
    </xf>
    <xf numFmtId="164" fontId="29" fillId="0" borderId="0" xfId="12" applyNumberFormat="1" applyAlignment="1">
      <alignment horizontal="left" vertical="center" wrapText="1"/>
    </xf>
    <xf numFmtId="16" fontId="25" fillId="0" borderId="17" xfId="0" applyNumberFormat="1" applyFont="1" applyBorder="1" applyAlignment="1">
      <alignment horizontal="center" wrapText="1"/>
    </xf>
    <xf numFmtId="164" fontId="7" fillId="0" borderId="11" xfId="3" applyFont="1" applyBorder="1" applyAlignment="1">
      <alignment horizontal="center" vertical="center" wrapText="1"/>
    </xf>
    <xf numFmtId="1" fontId="7" fillId="0" borderId="11" xfId="3" applyNumberFormat="1" applyFont="1" applyBorder="1" applyAlignment="1">
      <alignment horizontal="center" vertical="center" wrapText="1"/>
    </xf>
    <xf numFmtId="0" fontId="7" fillId="0" borderId="11" xfId="4" applyFont="1" applyBorder="1" applyAlignment="1">
      <alignment horizontal="center" vertical="center"/>
    </xf>
    <xf numFmtId="164" fontId="7" fillId="0" borderId="11" xfId="4" applyNumberFormat="1" applyFont="1" applyBorder="1" applyAlignment="1">
      <alignment horizontal="center" vertical="center" wrapText="1"/>
    </xf>
    <xf numFmtId="164" fontId="7" fillId="0" borderId="11" xfId="4" applyNumberFormat="1" applyFont="1" applyBorder="1" applyAlignment="1">
      <alignment horizontal="center" vertical="center"/>
    </xf>
    <xf numFmtId="0" fontId="44" fillId="9" borderId="11" xfId="0" applyFont="1" applyFill="1" applyBorder="1" applyAlignment="1">
      <alignment vertical="center"/>
    </xf>
    <xf numFmtId="0" fontId="15" fillId="0" borderId="0" xfId="2" applyFont="1" applyAlignment="1">
      <alignment vertical="center"/>
    </xf>
    <xf numFmtId="0" fontId="38" fillId="0" borderId="0" xfId="2" applyFont="1" applyAlignment="1">
      <alignment horizontal="center" vertical="center"/>
    </xf>
    <xf numFmtId="0" fontId="11" fillId="0" borderId="0" xfId="0" applyFont="1" applyAlignment="1">
      <alignment horizontal="center" wrapText="1"/>
    </xf>
    <xf numFmtId="1" fontId="11" fillId="0" borderId="0" xfId="3" applyNumberFormat="1" applyFont="1" applyAlignment="1">
      <alignment horizontal="center" vertical="center" wrapText="1"/>
    </xf>
    <xf numFmtId="164" fontId="11" fillId="0" borderId="0" xfId="4" applyNumberFormat="1" applyFont="1" applyBorder="1" applyAlignment="1">
      <alignment horizontal="center" vertical="center"/>
    </xf>
    <xf numFmtId="164" fontId="28" fillId="0" borderId="0" xfId="4" applyNumberFormat="1" applyFont="1" applyBorder="1" applyAlignment="1">
      <alignment horizontal="center" vertical="center"/>
    </xf>
    <xf numFmtId="16" fontId="28" fillId="0" borderId="0" xfId="0" applyNumberFormat="1" applyFont="1" applyAlignment="1">
      <alignment horizontal="center" wrapText="1"/>
    </xf>
    <xf numFmtId="164" fontId="28" fillId="0" borderId="0" xfId="4" applyNumberFormat="1" applyFont="1" applyBorder="1" applyAlignment="1">
      <alignment horizontal="center" vertical="center" wrapText="1"/>
    </xf>
    <xf numFmtId="0" fontId="48" fillId="0" borderId="11" xfId="0" applyFont="1" applyBorder="1" applyAlignment="1">
      <alignment horizontal="center" wrapText="1"/>
    </xf>
    <xf numFmtId="1" fontId="47" fillId="0" borderId="11" xfId="3" applyNumberFormat="1" applyFont="1" applyBorder="1" applyAlignment="1">
      <alignment horizontal="center" vertical="center" wrapText="1"/>
    </xf>
    <xf numFmtId="164" fontId="11" fillId="9" borderId="11" xfId="1" applyFont="1" applyFill="1" applyBorder="1" applyAlignment="1">
      <alignment horizontal="center" vertical="center"/>
    </xf>
    <xf numFmtId="16" fontId="11" fillId="0" borderId="17" xfId="0" applyNumberFormat="1" applyFont="1" applyBorder="1" applyAlignment="1">
      <alignment horizontal="center" wrapText="1"/>
    </xf>
    <xf numFmtId="0" fontId="43" fillId="0" borderId="33" xfId="12" applyFont="1" applyBorder="1" applyAlignment="1">
      <alignment vertical="center"/>
    </xf>
    <xf numFmtId="0" fontId="0" fillId="3" borderId="0" xfId="2" applyFont="1" applyFill="1" applyAlignment="1">
      <alignment horizontal="center" vertical="center"/>
    </xf>
    <xf numFmtId="164" fontId="31" fillId="0" borderId="0" xfId="1" applyFont="1" applyAlignment="1">
      <alignment horizontal="center" vertical="center"/>
    </xf>
    <xf numFmtId="164" fontId="31" fillId="0" borderId="0" xfId="1" applyFont="1">
      <alignment vertical="center"/>
    </xf>
    <xf numFmtId="49" fontId="11" fillId="0" borderId="11" xfId="3" applyNumberFormat="1" applyFont="1" applyBorder="1" applyAlignment="1">
      <alignment horizontal="center" vertical="center" wrapText="1"/>
    </xf>
    <xf numFmtId="1" fontId="25" fillId="0" borderId="11" xfId="3" applyNumberFormat="1" applyFont="1" applyBorder="1" applyAlignment="1">
      <alignment horizontal="center" vertical="center" wrapText="1"/>
    </xf>
    <xf numFmtId="164" fontId="7" fillId="3" borderId="2" xfId="4" applyNumberFormat="1" applyFont="1" applyFill="1" applyBorder="1" applyAlignment="1">
      <alignment horizontal="center" vertical="center" wrapText="1"/>
    </xf>
    <xf numFmtId="164" fontId="7" fillId="3" borderId="2" xfId="1" applyFont="1" applyFill="1" applyBorder="1" applyAlignment="1">
      <alignment horizontal="center" vertical="center"/>
    </xf>
    <xf numFmtId="0" fontId="11" fillId="0" borderId="11" xfId="6" applyFont="1" applyBorder="1" applyAlignment="1">
      <alignment horizontal="center" vertical="center"/>
    </xf>
    <xf numFmtId="166" fontId="11" fillId="0" borderId="11" xfId="6" applyNumberFormat="1" applyFont="1" applyBorder="1" applyAlignment="1">
      <alignment horizontal="center" vertical="center"/>
    </xf>
    <xf numFmtId="49" fontId="11" fillId="0" borderId="11" xfId="6" applyNumberFormat="1" applyFont="1" applyBorder="1" applyAlignment="1">
      <alignment horizontal="center" vertical="center"/>
    </xf>
    <xf numFmtId="0" fontId="11" fillId="0" borderId="11" xfId="7" applyFont="1" applyBorder="1" applyAlignment="1">
      <alignment horizontal="center" vertical="center"/>
    </xf>
    <xf numFmtId="165" fontId="7" fillId="3" borderId="13" xfId="4" applyNumberFormat="1" applyFont="1" applyFill="1" applyBorder="1" applyAlignment="1">
      <alignment horizontal="center" vertical="center"/>
    </xf>
    <xf numFmtId="1" fontId="7" fillId="3" borderId="13" xfId="4" applyNumberFormat="1" applyFont="1" applyFill="1" applyBorder="1" applyAlignment="1">
      <alignment horizontal="center" vertical="center"/>
    </xf>
    <xf numFmtId="164" fontId="7" fillId="3" borderId="19" xfId="4" applyNumberFormat="1" applyFont="1" applyFill="1" applyBorder="1" applyAlignment="1">
      <alignment horizontal="center" vertical="center"/>
    </xf>
    <xf numFmtId="164" fontId="7" fillId="3" borderId="18" xfId="4" applyNumberFormat="1" applyFont="1" applyFill="1" applyBorder="1" applyAlignment="1">
      <alignment horizontal="center" vertical="center"/>
    </xf>
    <xf numFmtId="165" fontId="7" fillId="3" borderId="34" xfId="4" applyNumberFormat="1" applyFont="1" applyFill="1" applyBorder="1" applyAlignment="1">
      <alignment horizontal="center" vertical="center" wrapText="1"/>
    </xf>
    <xf numFmtId="167" fontId="31" fillId="3" borderId="35" xfId="4" applyNumberFormat="1" applyFont="1" applyFill="1" applyBorder="1" applyAlignment="1">
      <alignment horizontal="center" vertical="center" wrapText="1"/>
    </xf>
    <xf numFmtId="164" fontId="29" fillId="0" borderId="0" xfId="12" applyNumberFormat="1" applyBorder="1" applyAlignment="1">
      <alignment horizontal="left" vertical="center" wrapText="1"/>
    </xf>
    <xf numFmtId="49" fontId="49" fillId="0" borderId="11" xfId="6" applyNumberFormat="1" applyFont="1" applyBorder="1" applyAlignment="1">
      <alignment horizontal="center" vertical="center"/>
    </xf>
    <xf numFmtId="164" fontId="11" fillId="0" borderId="0" xfId="1" applyFont="1" applyAlignment="1">
      <alignment horizontal="left" vertical="center"/>
    </xf>
    <xf numFmtId="164" fontId="11" fillId="3" borderId="11" xfId="3" applyFont="1" applyFill="1" applyBorder="1" applyAlignment="1">
      <alignment horizontal="center" vertical="center" wrapText="1"/>
    </xf>
    <xf numFmtId="167" fontId="7" fillId="0" borderId="36" xfId="4" applyNumberFormat="1" applyFont="1" applyBorder="1" applyAlignment="1">
      <alignment horizontal="center" vertical="center" wrapText="1"/>
    </xf>
    <xf numFmtId="1" fontId="7" fillId="3" borderId="36" xfId="4" applyNumberFormat="1" applyFont="1" applyFill="1" applyBorder="1" applyAlignment="1">
      <alignment horizontal="center" vertical="center"/>
    </xf>
    <xf numFmtId="164" fontId="11" fillId="3" borderId="36" xfId="3" applyFont="1" applyFill="1" applyBorder="1" applyAlignment="1">
      <alignment horizontal="center" vertical="center" wrapText="1"/>
    </xf>
    <xf numFmtId="164" fontId="11" fillId="3" borderId="36" xfId="4" applyNumberFormat="1" applyFont="1" applyFill="1" applyBorder="1" applyAlignment="1">
      <alignment horizontal="center" vertical="center" wrapText="1"/>
    </xf>
    <xf numFmtId="164" fontId="5" fillId="3" borderId="0" xfId="1" applyFont="1" applyFill="1" applyAlignment="1">
      <alignment horizontal="center" vertical="center"/>
    </xf>
    <xf numFmtId="0" fontId="26" fillId="0" borderId="0" xfId="2" applyFont="1" applyAlignment="1">
      <alignment horizontal="center" vertical="center"/>
    </xf>
    <xf numFmtId="0" fontId="0" fillId="0" borderId="0" xfId="0" applyAlignment="1">
      <alignment horizontal="center" vertical="center"/>
    </xf>
    <xf numFmtId="164" fontId="6" fillId="0" borderId="0" xfId="3" applyFont="1" applyAlignment="1">
      <alignment horizontal="center" vertical="center" wrapText="1"/>
    </xf>
    <xf numFmtId="0" fontId="45" fillId="0" borderId="0" xfId="0" applyFont="1" applyAlignment="1">
      <alignment horizontal="center" vertical="center"/>
    </xf>
    <xf numFmtId="164" fontId="13" fillId="0" borderId="0" xfId="1" applyFont="1" applyAlignment="1">
      <alignment horizontal="center" vertical="center"/>
    </xf>
    <xf numFmtId="164" fontId="7" fillId="3" borderId="0" xfId="3" applyFont="1" applyFill="1" applyAlignment="1">
      <alignment horizontal="center" vertical="center" wrapText="1"/>
    </xf>
    <xf numFmtId="164" fontId="7" fillId="3" borderId="0" xfId="1" applyFont="1" applyFill="1" applyAlignment="1">
      <alignment horizontal="center" vertical="center"/>
    </xf>
    <xf numFmtId="164" fontId="5" fillId="0" borderId="2" xfId="1" applyFont="1" applyBorder="1" applyAlignment="1">
      <alignment horizontal="center" vertical="center"/>
    </xf>
    <xf numFmtId="164" fontId="50" fillId="9" borderId="11" xfId="11" applyNumberFormat="1" applyFont="1" applyFill="1" applyBorder="1" applyAlignment="1">
      <alignment horizontal="center" vertical="center"/>
    </xf>
    <xf numFmtId="164" fontId="50" fillId="9" borderId="16" xfId="11" applyNumberFormat="1" applyFont="1" applyFill="1" applyBorder="1" applyAlignment="1">
      <alignment horizontal="center" vertical="center"/>
    </xf>
    <xf numFmtId="164" fontId="54" fillId="9" borderId="16" xfId="1" applyFont="1" applyFill="1" applyBorder="1" applyAlignment="1">
      <alignment horizontal="center" vertical="center" wrapText="1"/>
    </xf>
    <xf numFmtId="164" fontId="54" fillId="9" borderId="37" xfId="1" applyFont="1" applyFill="1" applyBorder="1" applyAlignment="1">
      <alignment horizontal="center" vertical="center" wrapText="1"/>
    </xf>
    <xf numFmtId="164" fontId="55" fillId="0" borderId="11" xfId="3" applyFont="1" applyBorder="1" applyAlignment="1">
      <alignment horizontal="center" vertical="center" wrapText="1"/>
    </xf>
    <xf numFmtId="1" fontId="55" fillId="0" borderId="11" xfId="3" applyNumberFormat="1" applyFont="1" applyBorder="1" applyAlignment="1">
      <alignment horizontal="center" vertical="center" wrapText="1"/>
    </xf>
    <xf numFmtId="0" fontId="55" fillId="0" borderId="11" xfId="4" applyFont="1" applyBorder="1" applyAlignment="1">
      <alignment horizontal="center" vertical="center"/>
    </xf>
    <xf numFmtId="164" fontId="55" fillId="0" borderId="11" xfId="4" applyNumberFormat="1" applyFont="1" applyBorder="1" applyAlignment="1">
      <alignment horizontal="center" vertical="center"/>
    </xf>
    <xf numFmtId="164" fontId="55" fillId="0" borderId="11" xfId="4" applyNumberFormat="1" applyFont="1" applyBorder="1" applyAlignment="1">
      <alignment horizontal="center" vertical="center" wrapText="1"/>
    </xf>
    <xf numFmtId="164" fontId="11" fillId="3" borderId="36" xfId="4" applyNumberFormat="1" applyFont="1" applyFill="1" applyBorder="1" applyAlignment="1">
      <alignment horizontal="center" vertical="center"/>
    </xf>
    <xf numFmtId="164" fontId="11" fillId="0" borderId="36" xfId="4" applyNumberFormat="1" applyFont="1" applyBorder="1" applyAlignment="1">
      <alignment horizontal="center" vertical="center"/>
    </xf>
    <xf numFmtId="164" fontId="7" fillId="0" borderId="36" xfId="11" applyNumberFormat="1" applyFont="1" applyBorder="1" applyAlignment="1">
      <alignment horizontal="center" vertical="center"/>
    </xf>
    <xf numFmtId="164" fontId="7" fillId="3" borderId="36" xfId="3" applyFont="1" applyFill="1" applyBorder="1" applyAlignment="1">
      <alignment horizontal="center" vertical="center" wrapText="1"/>
    </xf>
    <xf numFmtId="164" fontId="11" fillId="13" borderId="36" xfId="6" applyNumberFormat="1" applyFont="1" applyFill="1" applyBorder="1" applyAlignment="1">
      <alignment horizontal="center" vertical="center" wrapText="1"/>
    </xf>
    <xf numFmtId="164" fontId="11" fillId="0" borderId="36" xfId="11" applyNumberFormat="1" applyFont="1" applyBorder="1" applyAlignment="1">
      <alignment horizontal="center" vertical="center"/>
    </xf>
    <xf numFmtId="165" fontId="7" fillId="3" borderId="36" xfId="4" applyNumberFormat="1" applyFont="1" applyFill="1" applyBorder="1" applyAlignment="1">
      <alignment horizontal="center" vertical="center"/>
    </xf>
    <xf numFmtId="164" fontId="7" fillId="0" borderId="36" xfId="1" applyFont="1" applyBorder="1" applyAlignment="1">
      <alignment horizontal="center" vertical="center"/>
    </xf>
    <xf numFmtId="164" fontId="7" fillId="3" borderId="36" xfId="4" applyNumberFormat="1" applyFont="1" applyFill="1" applyBorder="1" applyAlignment="1">
      <alignment horizontal="center" vertical="center"/>
    </xf>
    <xf numFmtId="164" fontId="7" fillId="3" borderId="36" xfId="4" applyNumberFormat="1" applyFont="1" applyFill="1" applyBorder="1" applyAlignment="1">
      <alignment horizontal="center" vertical="center" wrapText="1"/>
    </xf>
    <xf numFmtId="164" fontId="11" fillId="0" borderId="36" xfId="1" applyFont="1" applyBorder="1">
      <alignment vertical="center"/>
    </xf>
    <xf numFmtId="164" fontId="11" fillId="3" borderId="36" xfId="6" applyNumberFormat="1" applyFont="1" applyFill="1" applyBorder="1" applyAlignment="1">
      <alignment horizontal="center" vertical="center" wrapText="1"/>
    </xf>
    <xf numFmtId="164" fontId="11" fillId="3" borderId="36" xfId="4" quotePrefix="1" applyNumberFormat="1" applyFont="1" applyFill="1" applyBorder="1" applyAlignment="1">
      <alignment horizontal="center" vertical="center" wrapText="1"/>
    </xf>
    <xf numFmtId="164" fontId="11" fillId="0" borderId="36" xfId="3" applyFont="1" applyBorder="1" applyAlignment="1">
      <alignment horizontal="center" vertical="center" wrapText="1"/>
    </xf>
    <xf numFmtId="164" fontId="25" fillId="3" borderId="36" xfId="3" applyFont="1" applyFill="1" applyBorder="1" applyAlignment="1">
      <alignment horizontal="center" vertical="center" wrapText="1"/>
    </xf>
    <xf numFmtId="164" fontId="25" fillId="3" borderId="36" xfId="4" applyNumberFormat="1" applyFont="1" applyFill="1" applyBorder="1" applyAlignment="1">
      <alignment horizontal="center" vertical="center" wrapText="1"/>
    </xf>
    <xf numFmtId="164" fontId="25" fillId="3" borderId="36" xfId="4" quotePrefix="1" applyNumberFormat="1" applyFont="1" applyFill="1" applyBorder="1" applyAlignment="1">
      <alignment horizontal="center" vertical="center" wrapText="1"/>
    </xf>
    <xf numFmtId="165" fontId="7" fillId="9" borderId="36" xfId="4" applyNumberFormat="1" applyFont="1" applyFill="1" applyBorder="1" applyAlignment="1">
      <alignment horizontal="center" vertical="center" wrapText="1"/>
    </xf>
    <xf numFmtId="164" fontId="7" fillId="9" borderId="36" xfId="1" applyFont="1" applyFill="1" applyBorder="1" applyAlignment="1">
      <alignment horizontal="center" vertical="center" wrapText="1"/>
    </xf>
    <xf numFmtId="165" fontId="7" fillId="3" borderId="36" xfId="4" applyNumberFormat="1" applyFont="1" applyFill="1" applyBorder="1" applyAlignment="1">
      <alignment horizontal="center" vertical="center" wrapText="1"/>
    </xf>
    <xf numFmtId="167" fontId="31" fillId="3" borderId="36" xfId="4" applyNumberFormat="1" applyFont="1" applyFill="1" applyBorder="1" applyAlignment="1">
      <alignment horizontal="center" vertical="center" wrapText="1"/>
    </xf>
    <xf numFmtId="164" fontId="53" fillId="14" borderId="36" xfId="1" applyFont="1" applyFill="1" applyBorder="1" applyAlignment="1">
      <alignment horizontal="center" vertical="center"/>
    </xf>
    <xf numFmtId="164" fontId="53" fillId="14" borderId="38" xfId="1" applyFont="1" applyFill="1" applyBorder="1" applyAlignment="1">
      <alignment horizontal="center" vertical="center"/>
    </xf>
    <xf numFmtId="164" fontId="11" fillId="14" borderId="39" xfId="1" applyFont="1" applyFill="1" applyBorder="1" applyAlignment="1">
      <alignment horizontal="center" vertical="center"/>
    </xf>
    <xf numFmtId="164" fontId="11" fillId="15" borderId="40" xfId="1" applyFont="1" applyFill="1" applyBorder="1" applyAlignment="1">
      <alignment horizontal="center" vertical="center"/>
    </xf>
    <xf numFmtId="164" fontId="7" fillId="0" borderId="38" xfId="11" applyNumberFormat="1" applyFont="1" applyBorder="1" applyAlignment="1">
      <alignment horizontal="center" vertical="center"/>
    </xf>
    <xf numFmtId="164" fontId="5" fillId="0" borderId="39" xfId="1" applyFont="1" applyBorder="1" applyAlignment="1">
      <alignment horizontal="center" vertical="center"/>
    </xf>
    <xf numFmtId="164" fontId="5" fillId="0" borderId="38" xfId="1" applyFont="1" applyBorder="1" applyAlignment="1">
      <alignment horizontal="center" vertical="center"/>
    </xf>
    <xf numFmtId="167" fontId="11" fillId="0" borderId="39" xfId="4" applyNumberFormat="1" applyFont="1" applyBorder="1" applyAlignment="1">
      <alignment horizontal="center" vertical="center" wrapText="1"/>
    </xf>
    <xf numFmtId="167" fontId="7" fillId="3" borderId="39" xfId="4" applyNumberFormat="1" applyFont="1" applyFill="1" applyBorder="1" applyAlignment="1">
      <alignment horizontal="center" vertical="center" wrapText="1"/>
    </xf>
    <xf numFmtId="164" fontId="11" fillId="3" borderId="39" xfId="1" applyFont="1" applyFill="1" applyBorder="1" applyAlignment="1">
      <alignment horizontal="center" vertical="center"/>
    </xf>
    <xf numFmtId="165" fontId="25" fillId="3" borderId="39" xfId="4" applyNumberFormat="1" applyFont="1" applyFill="1" applyBorder="1" applyAlignment="1">
      <alignment horizontal="center" vertical="center" wrapText="1"/>
    </xf>
    <xf numFmtId="164" fontId="25" fillId="3" borderId="39" xfId="1" applyFont="1" applyFill="1" applyBorder="1" applyAlignment="1">
      <alignment horizontal="center" vertical="center"/>
    </xf>
    <xf numFmtId="167" fontId="25" fillId="3" borderId="39" xfId="4" applyNumberFormat="1" applyFont="1" applyFill="1" applyBorder="1" applyAlignment="1">
      <alignment horizontal="center" vertical="center" wrapText="1"/>
    </xf>
    <xf numFmtId="0" fontId="45" fillId="3" borderId="39" xfId="0" applyFont="1" applyFill="1" applyBorder="1"/>
    <xf numFmtId="164" fontId="7" fillId="0" borderId="39" xfId="3" applyFont="1" applyBorder="1" applyAlignment="1">
      <alignment horizontal="center" vertical="center" wrapText="1"/>
    </xf>
    <xf numFmtId="1" fontId="7" fillId="0" borderId="39" xfId="3" applyNumberFormat="1" applyFont="1" applyBorder="1" applyAlignment="1">
      <alignment horizontal="center" vertical="center" wrapText="1"/>
    </xf>
    <xf numFmtId="0" fontId="7" fillId="0" borderId="39" xfId="4" applyFont="1" applyBorder="1" applyAlignment="1">
      <alignment horizontal="center" vertical="center"/>
    </xf>
    <xf numFmtId="164" fontId="7" fillId="0" borderId="39" xfId="4" applyNumberFormat="1" applyFont="1" applyBorder="1" applyAlignment="1">
      <alignment horizontal="center" vertical="center"/>
    </xf>
    <xf numFmtId="164" fontId="11" fillId="0" borderId="39" xfId="4" applyNumberFormat="1" applyFont="1" applyBorder="1" applyAlignment="1">
      <alignment horizontal="center" vertical="center" wrapText="1"/>
    </xf>
    <xf numFmtId="164" fontId="7" fillId="0" borderId="39" xfId="4" applyNumberFormat="1" applyFont="1" applyBorder="1" applyAlignment="1">
      <alignment horizontal="center" vertical="center" wrapText="1"/>
    </xf>
    <xf numFmtId="1" fontId="11" fillId="0" borderId="39" xfId="3" applyNumberFormat="1" applyFont="1" applyBorder="1" applyAlignment="1">
      <alignment horizontal="center" vertical="center" wrapText="1"/>
    </xf>
    <xf numFmtId="0" fontId="11" fillId="0" borderId="39" xfId="4" applyFont="1" applyBorder="1" applyAlignment="1">
      <alignment horizontal="center" vertical="center"/>
    </xf>
    <xf numFmtId="164" fontId="11" fillId="3" borderId="41" xfId="4" applyNumberFormat="1" applyFont="1" applyFill="1" applyBorder="1" applyAlignment="1">
      <alignment horizontal="center" vertical="center"/>
    </xf>
    <xf numFmtId="164" fontId="11" fillId="3" borderId="38" xfId="4" applyNumberFormat="1" applyFont="1" applyFill="1" applyBorder="1" applyAlignment="1">
      <alignment horizontal="center" vertical="center"/>
    </xf>
    <xf numFmtId="164" fontId="5" fillId="3" borderId="36" xfId="4" applyNumberFormat="1" applyFont="1" applyFill="1" applyBorder="1" applyAlignment="1">
      <alignment horizontal="center" vertical="center" wrapText="1"/>
    </xf>
    <xf numFmtId="0" fontId="15" fillId="5" borderId="36" xfId="8" applyFont="1" applyFill="1" applyBorder="1" applyAlignment="1">
      <alignment horizontal="center" vertical="center"/>
    </xf>
    <xf numFmtId="0" fontId="15" fillId="6" borderId="36" xfId="2" applyFont="1" applyFill="1" applyBorder="1" applyAlignment="1">
      <alignment vertical="center"/>
    </xf>
    <xf numFmtId="0" fontId="38" fillId="6" borderId="36" xfId="2" applyFont="1" applyFill="1" applyBorder="1" applyAlignment="1">
      <alignment horizontal="center" vertical="center"/>
    </xf>
    <xf numFmtId="1" fontId="15" fillId="5" borderId="36" xfId="9" applyNumberFormat="1" applyFont="1" applyFill="1" applyBorder="1" applyAlignment="1">
      <alignment vertical="center"/>
    </xf>
    <xf numFmtId="1" fontId="38" fillId="6" borderId="36" xfId="2" applyNumberFormat="1" applyFont="1" applyFill="1" applyBorder="1" applyAlignment="1">
      <alignment horizontal="center" vertical="center"/>
    </xf>
    <xf numFmtId="164" fontId="11" fillId="7" borderId="36" xfId="1" applyFont="1" applyFill="1" applyBorder="1" applyAlignment="1">
      <alignment horizontal="center" vertical="center"/>
    </xf>
    <xf numFmtId="0" fontId="37" fillId="0" borderId="36" xfId="2" applyFont="1" applyBorder="1"/>
    <xf numFmtId="1" fontId="15" fillId="6" borderId="36" xfId="9" applyNumberFormat="1" applyFont="1" applyFill="1" applyBorder="1" applyAlignment="1">
      <alignment vertical="center"/>
    </xf>
    <xf numFmtId="1" fontId="15" fillId="6" borderId="36" xfId="9" applyNumberFormat="1" applyFont="1" applyFill="1" applyBorder="1" applyAlignment="1">
      <alignment horizontal="center" vertical="center"/>
    </xf>
    <xf numFmtId="1" fontId="15" fillId="6" borderId="36" xfId="2" applyNumberFormat="1" applyFont="1" applyFill="1" applyBorder="1" applyAlignment="1">
      <alignment vertical="center"/>
    </xf>
    <xf numFmtId="1" fontId="15" fillId="5" borderId="36" xfId="8" applyNumberFormat="1" applyFont="1" applyFill="1" applyBorder="1" applyAlignment="1">
      <alignment horizontal="center" vertical="center"/>
    </xf>
    <xf numFmtId="164" fontId="17" fillId="0" borderId="36" xfId="1" applyFont="1" applyBorder="1">
      <alignment vertical="center"/>
    </xf>
    <xf numFmtId="1" fontId="15" fillId="5" borderId="46" xfId="8" applyNumberFormat="1" applyFont="1" applyFill="1" applyBorder="1" applyAlignment="1">
      <alignment horizontal="center" vertical="center"/>
    </xf>
    <xf numFmtId="1" fontId="15" fillId="5" borderId="40" xfId="8" applyNumberFormat="1" applyFont="1" applyFill="1" applyBorder="1" applyAlignment="1">
      <alignment horizontal="center" vertical="center"/>
    </xf>
    <xf numFmtId="0" fontId="15" fillId="0" borderId="36" xfId="2" applyFont="1" applyBorder="1" applyAlignment="1">
      <alignment vertical="center"/>
    </xf>
    <xf numFmtId="0" fontId="38" fillId="0" borderId="36" xfId="2" applyFont="1" applyBorder="1" applyAlignment="1">
      <alignment horizontal="center" vertical="center"/>
    </xf>
    <xf numFmtId="165" fontId="7" fillId="3" borderId="39" xfId="4" applyNumberFormat="1" applyFont="1" applyFill="1" applyBorder="1" applyAlignment="1">
      <alignment horizontal="center" vertical="center"/>
    </xf>
    <xf numFmtId="1" fontId="7" fillId="3" borderId="39" xfId="4" applyNumberFormat="1" applyFont="1" applyFill="1" applyBorder="1" applyAlignment="1">
      <alignment horizontal="center" vertical="center"/>
    </xf>
    <xf numFmtId="167" fontId="7" fillId="0" borderId="39" xfId="4" applyNumberFormat="1" applyFont="1" applyBorder="1" applyAlignment="1">
      <alignment horizontal="center" vertical="center" wrapText="1"/>
    </xf>
    <xf numFmtId="164" fontId="7" fillId="0" borderId="39" xfId="1" applyFont="1" applyBorder="1" applyAlignment="1">
      <alignment horizontal="center" vertical="center"/>
    </xf>
    <xf numFmtId="165" fontId="11" fillId="9" borderId="36" xfId="4" applyNumberFormat="1" applyFont="1" applyFill="1" applyBorder="1" applyAlignment="1">
      <alignment horizontal="center" vertical="center"/>
    </xf>
    <xf numFmtId="165" fontId="11" fillId="9" borderId="14" xfId="4" applyNumberFormat="1" applyFont="1" applyFill="1" applyBorder="1" applyAlignment="1">
      <alignment horizontal="center" vertical="center" wrapText="1"/>
    </xf>
    <xf numFmtId="165" fontId="11" fillId="9" borderId="36" xfId="4" applyNumberFormat="1" applyFont="1" applyFill="1" applyBorder="1" applyAlignment="1">
      <alignment horizontal="center" vertical="center" wrapText="1"/>
    </xf>
    <xf numFmtId="164" fontId="11" fillId="9" borderId="36" xfId="1" applyFont="1" applyFill="1" applyBorder="1" applyAlignment="1">
      <alignment horizontal="center" vertical="center" wrapText="1"/>
    </xf>
    <xf numFmtId="165" fontId="7" fillId="9" borderId="36" xfId="4" applyNumberFormat="1" applyFont="1" applyFill="1" applyBorder="1" applyAlignment="1">
      <alignment horizontal="center" vertical="center"/>
    </xf>
    <xf numFmtId="165" fontId="7" fillId="9" borderId="11" xfId="4" applyNumberFormat="1" applyFont="1" applyFill="1" applyBorder="1" applyAlignment="1">
      <alignment horizontal="center" vertical="center" wrapText="1"/>
    </xf>
    <xf numFmtId="164" fontId="11" fillId="9" borderId="38" xfId="1" applyFont="1" applyFill="1" applyBorder="1" applyAlignment="1">
      <alignment horizontal="center" vertical="center"/>
    </xf>
    <xf numFmtId="165" fontId="11" fillId="9" borderId="11" xfId="4" applyNumberFormat="1" applyFont="1" applyFill="1" applyBorder="1" applyAlignment="1">
      <alignment horizontal="center" vertical="center"/>
    </xf>
    <xf numFmtId="165" fontId="11" fillId="9" borderId="11" xfId="4" applyNumberFormat="1" applyFont="1" applyFill="1" applyBorder="1" applyAlignment="1">
      <alignment horizontal="center" vertical="center" wrapText="1"/>
    </xf>
    <xf numFmtId="164" fontId="29" fillId="0" borderId="39" xfId="12" applyNumberFormat="1" applyBorder="1" applyAlignment="1">
      <alignment horizontal="left" vertical="center" wrapText="1"/>
    </xf>
    <xf numFmtId="165" fontId="11" fillId="9" borderId="14" xfId="4" applyNumberFormat="1" applyFont="1" applyFill="1" applyBorder="1" applyAlignment="1">
      <alignment horizontal="center" vertical="center"/>
    </xf>
    <xf numFmtId="165" fontId="28" fillId="9" borderId="11" xfId="4" applyNumberFormat="1" applyFont="1" applyFill="1" applyBorder="1" applyAlignment="1">
      <alignment horizontal="center" vertical="center"/>
    </xf>
    <xf numFmtId="165" fontId="28" fillId="9" borderId="11" xfId="4" applyNumberFormat="1" applyFont="1" applyFill="1" applyBorder="1" applyAlignment="1">
      <alignment horizontal="center" vertical="center" wrapText="1"/>
    </xf>
    <xf numFmtId="164" fontId="11" fillId="9" borderId="36" xfId="1" applyFont="1" applyFill="1" applyBorder="1" applyAlignment="1">
      <alignment horizontal="center" vertical="center"/>
    </xf>
    <xf numFmtId="164" fontId="11" fillId="9" borderId="38" xfId="1" applyFont="1" applyFill="1" applyBorder="1" applyAlignment="1">
      <alignment horizontal="center" vertical="center" wrapText="1"/>
    </xf>
    <xf numFmtId="164" fontId="11" fillId="0" borderId="38" xfId="11" applyNumberFormat="1" applyFont="1" applyBorder="1" applyAlignment="1">
      <alignment horizontal="center" vertical="center"/>
    </xf>
    <xf numFmtId="164" fontId="6" fillId="0" borderId="39" xfId="3" applyFont="1" applyBorder="1" applyAlignment="1">
      <alignment horizontal="left" vertical="center" wrapText="1"/>
    </xf>
    <xf numFmtId="164" fontId="6" fillId="14" borderId="39" xfId="3" applyFont="1" applyFill="1" applyBorder="1" applyAlignment="1">
      <alignment horizontal="left" vertical="center" wrapText="1"/>
    </xf>
    <xf numFmtId="164" fontId="11" fillId="0" borderId="39" xfId="11" applyNumberFormat="1" applyFont="1" applyBorder="1" applyAlignment="1">
      <alignment horizontal="center" vertical="center"/>
    </xf>
    <xf numFmtId="164" fontId="5" fillId="3" borderId="39" xfId="3" applyFont="1" applyFill="1" applyBorder="1" applyAlignment="1">
      <alignment horizontal="center" vertical="center" wrapText="1"/>
    </xf>
    <xf numFmtId="164" fontId="5" fillId="15" borderId="39" xfId="3" applyFont="1" applyFill="1" applyBorder="1" applyAlignment="1">
      <alignment horizontal="center" vertical="center" wrapText="1"/>
    </xf>
    <xf numFmtId="0" fontId="57" fillId="3" borderId="39" xfId="0" applyFont="1" applyFill="1" applyBorder="1" applyAlignment="1">
      <alignment vertical="center" wrapText="1"/>
    </xf>
    <xf numFmtId="0" fontId="57" fillId="3" borderId="39" xfId="0" applyFont="1" applyFill="1" applyBorder="1" applyAlignment="1">
      <alignment horizontal="center" vertical="center"/>
    </xf>
    <xf numFmtId="164" fontId="25" fillId="12" borderId="36" xfId="4" quotePrefix="1" applyNumberFormat="1" applyFont="1" applyFill="1" applyBorder="1" applyAlignment="1">
      <alignment horizontal="center" vertical="center" wrapText="1"/>
    </xf>
    <xf numFmtId="164" fontId="11" fillId="9" borderId="39" xfId="1" applyFont="1" applyFill="1" applyBorder="1" applyAlignment="1">
      <alignment horizontal="center" vertical="center"/>
    </xf>
    <xf numFmtId="1" fontId="11" fillId="0" borderId="16" xfId="3" applyNumberFormat="1" applyFont="1" applyBorder="1" applyAlignment="1">
      <alignment horizontal="center" vertical="center" wrapText="1"/>
    </xf>
    <xf numFmtId="164" fontId="7" fillId="3" borderId="39" xfId="4" applyNumberFormat="1" applyFont="1" applyFill="1" applyBorder="1" applyAlignment="1">
      <alignment horizontal="center" vertical="center"/>
    </xf>
    <xf numFmtId="164" fontId="7" fillId="3" borderId="39" xfId="4" applyNumberFormat="1" applyFont="1" applyFill="1" applyBorder="1" applyAlignment="1">
      <alignment horizontal="center" vertical="center" wrapText="1"/>
    </xf>
    <xf numFmtId="164" fontId="7" fillId="0" borderId="11" xfId="4" applyNumberFormat="1" applyFont="1" applyFill="1" applyBorder="1" applyAlignment="1">
      <alignment horizontal="center" vertical="center"/>
    </xf>
    <xf numFmtId="164" fontId="7" fillId="0" borderId="11" xfId="4" applyNumberFormat="1" applyFont="1" applyFill="1" applyBorder="1" applyAlignment="1">
      <alignment horizontal="center" vertical="center" wrapText="1"/>
    </xf>
    <xf numFmtId="164" fontId="7" fillId="0" borderId="41" xfId="4" applyNumberFormat="1" applyFont="1" applyFill="1" applyBorder="1" applyAlignment="1">
      <alignment horizontal="center" vertical="center"/>
    </xf>
    <xf numFmtId="164" fontId="7" fillId="0" borderId="38" xfId="4" applyNumberFormat="1" applyFont="1" applyFill="1" applyBorder="1" applyAlignment="1">
      <alignment horizontal="center" vertical="center"/>
    </xf>
    <xf numFmtId="164" fontId="7" fillId="0" borderId="39" xfId="4" applyNumberFormat="1" applyFont="1" applyFill="1" applyBorder="1" applyAlignment="1">
      <alignment horizontal="center" vertical="center" wrapText="1"/>
    </xf>
    <xf numFmtId="165" fontId="11" fillId="9" borderId="39" xfId="4" applyNumberFormat="1" applyFont="1" applyFill="1" applyBorder="1" applyAlignment="1">
      <alignment horizontal="center" vertical="center" wrapText="1"/>
    </xf>
    <xf numFmtId="165" fontId="11" fillId="9" borderId="39" xfId="4" applyNumberFormat="1" applyFont="1" applyFill="1" applyBorder="1" applyAlignment="1">
      <alignment horizontal="center" vertical="center"/>
    </xf>
    <xf numFmtId="164" fontId="11" fillId="9" borderId="39" xfId="1" applyFont="1" applyFill="1" applyBorder="1" applyAlignment="1">
      <alignment horizontal="center" vertical="center" wrapText="1"/>
    </xf>
    <xf numFmtId="164" fontId="60" fillId="0" borderId="0" xfId="1" applyFont="1" applyAlignment="1">
      <alignment horizontal="center" vertical="center"/>
    </xf>
    <xf numFmtId="164" fontId="7" fillId="3" borderId="39" xfId="3" applyFont="1" applyFill="1" applyBorder="1" applyAlignment="1">
      <alignment horizontal="center" vertical="center" wrapText="1"/>
    </xf>
    <xf numFmtId="164" fontId="48" fillId="3" borderId="36" xfId="4" applyNumberFormat="1" applyFont="1" applyFill="1" applyBorder="1" applyAlignment="1">
      <alignment horizontal="center" vertical="center" wrapText="1"/>
    </xf>
    <xf numFmtId="164" fontId="48" fillId="0" borderId="36" xfId="4" applyNumberFormat="1" applyFont="1" applyBorder="1" applyAlignment="1">
      <alignment horizontal="center" vertical="center"/>
    </xf>
    <xf numFmtId="164" fontId="48" fillId="3" borderId="36" xfId="4" applyNumberFormat="1" applyFont="1" applyFill="1" applyBorder="1" applyAlignment="1">
      <alignment horizontal="center" vertical="center"/>
    </xf>
    <xf numFmtId="164" fontId="48" fillId="3" borderId="36" xfId="3" applyFont="1" applyFill="1" applyBorder="1" applyAlignment="1">
      <alignment horizontal="center" vertical="center" wrapText="1"/>
    </xf>
    <xf numFmtId="164" fontId="48" fillId="0" borderId="36" xfId="11" applyNumberFormat="1" applyFont="1" applyBorder="1" applyAlignment="1">
      <alignment horizontal="center" vertical="center"/>
    </xf>
    <xf numFmtId="164" fontId="25" fillId="12" borderId="39" xfId="4" applyNumberFormat="1" applyFont="1" applyFill="1" applyBorder="1" applyAlignment="1">
      <alignment horizontal="center" vertical="center" wrapText="1"/>
    </xf>
    <xf numFmtId="164" fontId="25" fillId="12" borderId="39" xfId="4" quotePrefix="1" applyNumberFormat="1" applyFont="1" applyFill="1" applyBorder="1" applyAlignment="1">
      <alignment horizontal="center" vertical="center" wrapText="1"/>
    </xf>
    <xf numFmtId="164" fontId="25" fillId="12" borderId="39" xfId="4" applyNumberFormat="1" applyFont="1" applyFill="1" applyBorder="1" applyAlignment="1">
      <alignment horizontal="center" vertical="center"/>
    </xf>
    <xf numFmtId="164" fontId="25" fillId="12" borderId="39" xfId="3" applyFont="1" applyFill="1" applyBorder="1" applyAlignment="1">
      <alignment horizontal="center" vertical="center" wrapText="1"/>
    </xf>
    <xf numFmtId="164" fontId="25" fillId="12" borderId="39" xfId="11" applyNumberFormat="1" applyFont="1" applyFill="1" applyBorder="1" applyAlignment="1">
      <alignment horizontal="center" vertical="center"/>
    </xf>
    <xf numFmtId="164" fontId="25" fillId="3" borderId="39" xfId="3" applyFont="1" applyFill="1" applyBorder="1" applyAlignment="1">
      <alignment horizontal="center" vertical="center" wrapText="1"/>
    </xf>
    <xf numFmtId="0" fontId="61" fillId="16" borderId="39" xfId="0" applyFont="1" applyFill="1" applyBorder="1" applyAlignment="1"/>
    <xf numFmtId="0" fontId="61" fillId="16" borderId="39" xfId="0" applyFont="1" applyFill="1" applyBorder="1" applyAlignment="1">
      <alignment horizontal="center"/>
    </xf>
    <xf numFmtId="168" fontId="61" fillId="16" borderId="39" xfId="0" applyNumberFormat="1" applyFont="1" applyFill="1" applyBorder="1" applyAlignment="1">
      <alignment horizontal="center"/>
    </xf>
    <xf numFmtId="168" fontId="61" fillId="16" borderId="39" xfId="0" applyNumberFormat="1" applyFont="1" applyFill="1" applyBorder="1" applyAlignment="1">
      <alignment horizontal="center" vertical="center"/>
    </xf>
    <xf numFmtId="0" fontId="0" fillId="0" borderId="0" xfId="0" applyFont="1" applyFill="1" applyAlignment="1"/>
    <xf numFmtId="0" fontId="62" fillId="0" borderId="39" xfId="0" applyFont="1" applyFill="1" applyBorder="1" applyAlignment="1">
      <alignment horizontal="center" vertical="center"/>
    </xf>
    <xf numFmtId="0" fontId="63" fillId="0" borderId="39" xfId="0" applyFont="1" applyFill="1" applyBorder="1" applyAlignment="1">
      <alignment horizontal="center" vertical="center"/>
    </xf>
    <xf numFmtId="16" fontId="64" fillId="0" borderId="39" xfId="0" applyNumberFormat="1" applyFont="1" applyFill="1" applyBorder="1" applyAlignment="1">
      <alignment horizontal="center" vertical="center"/>
    </xf>
    <xf numFmtId="0" fontId="65" fillId="0" borderId="39" xfId="0" applyFont="1" applyFill="1" applyBorder="1" applyAlignment="1">
      <alignment horizontal="center" vertical="center"/>
    </xf>
    <xf numFmtId="49" fontId="14" fillId="0" borderId="39" xfId="0" applyNumberFormat="1" applyFont="1" applyFill="1" applyBorder="1" applyAlignment="1">
      <alignment horizontal="center" vertical="center" wrapText="1"/>
    </xf>
    <xf numFmtId="0" fontId="0" fillId="0" borderId="0" xfId="0" applyFont="1" applyFill="1" applyAlignment="1">
      <alignment wrapText="1"/>
    </xf>
    <xf numFmtId="49" fontId="66" fillId="0" borderId="39" xfId="0" applyNumberFormat="1" applyFont="1" applyFill="1" applyBorder="1" applyAlignment="1">
      <alignment horizontal="center" vertical="center" wrapText="1"/>
    </xf>
    <xf numFmtId="16" fontId="67" fillId="0" borderId="39" xfId="0" applyNumberFormat="1" applyFont="1" applyFill="1" applyBorder="1" applyAlignment="1">
      <alignment horizontal="center" vertical="center"/>
    </xf>
    <xf numFmtId="0" fontId="63" fillId="0" borderId="39" xfId="0" applyFont="1" applyBorder="1" applyAlignment="1">
      <alignment horizontal="center" vertical="center"/>
    </xf>
    <xf numFmtId="16" fontId="67" fillId="0" borderId="39" xfId="0" applyNumberFormat="1" applyFont="1" applyBorder="1" applyAlignment="1">
      <alignment horizontal="center" vertical="center"/>
    </xf>
    <xf numFmtId="0" fontId="66" fillId="0" borderId="39" xfId="0" applyFont="1" applyFill="1" applyBorder="1" applyAlignment="1">
      <alignment horizontal="center" vertical="center"/>
    </xf>
    <xf numFmtId="49" fontId="65" fillId="0" borderId="39" xfId="0" applyNumberFormat="1" applyFont="1" applyFill="1" applyBorder="1" applyAlignment="1">
      <alignment horizontal="center" vertical="center" wrapText="1"/>
    </xf>
    <xf numFmtId="0" fontId="0" fillId="3" borderId="0" xfId="0" applyFont="1" applyFill="1" applyAlignment="1"/>
    <xf numFmtId="16" fontId="64" fillId="0" borderId="39" xfId="0" applyNumberFormat="1" applyFont="1" applyBorder="1" applyAlignment="1">
      <alignment horizontal="center" vertical="center"/>
    </xf>
    <xf numFmtId="0" fontId="2" fillId="3" borderId="0" xfId="0" applyFont="1" applyFill="1" applyAlignment="1">
      <alignment horizontal="center" vertical="center" wrapText="1"/>
    </xf>
    <xf numFmtId="0" fontId="68" fillId="0" borderId="0" xfId="0" applyFont="1" applyFill="1" applyAlignment="1">
      <alignment horizontal="center" vertical="center"/>
    </xf>
    <xf numFmtId="0" fontId="64" fillId="0" borderId="0" xfId="0" applyFont="1" applyFill="1" applyAlignment="1">
      <alignment horizontal="center" vertical="center"/>
    </xf>
    <xf numFmtId="16" fontId="67" fillId="17" borderId="0" xfId="0" applyNumberFormat="1" applyFont="1" applyFill="1" applyAlignment="1">
      <alignment horizontal="center" vertical="center"/>
    </xf>
    <xf numFmtId="168" fontId="0" fillId="0" borderId="0" xfId="0" applyNumberFormat="1" applyFont="1" applyFill="1" applyAlignment="1">
      <alignment horizontal="center"/>
    </xf>
    <xf numFmtId="49" fontId="65" fillId="0" borderId="0" xfId="0" applyNumberFormat="1" applyFont="1" applyFill="1" applyAlignment="1">
      <alignment horizontal="center" vertical="center" wrapText="1"/>
    </xf>
    <xf numFmtId="0" fontId="0" fillId="3" borderId="0" xfId="0" applyFont="1" applyFill="1" applyAlignment="1">
      <alignment horizontal="center" vertical="center" wrapText="1"/>
    </xf>
    <xf numFmtId="167" fontId="69" fillId="16" borderId="0" xfId="0" applyNumberFormat="1" applyFont="1" applyFill="1" applyAlignment="1"/>
    <xf numFmtId="167" fontId="70" fillId="0" borderId="0" xfId="0" applyNumberFormat="1" applyFont="1" applyFill="1" applyAlignment="1"/>
    <xf numFmtId="167" fontId="71" fillId="0" borderId="0" xfId="0" applyNumberFormat="1" applyFont="1" applyFill="1" applyAlignment="1"/>
    <xf numFmtId="0" fontId="72" fillId="0" borderId="0" xfId="0" applyFont="1"/>
    <xf numFmtId="168" fontId="61" fillId="16" borderId="38" xfId="0" applyNumberFormat="1" applyFont="1" applyFill="1" applyBorder="1" applyAlignment="1">
      <alignment horizontal="center"/>
    </xf>
    <xf numFmtId="168" fontId="61" fillId="16" borderId="42" xfId="0" applyNumberFormat="1" applyFont="1" applyFill="1" applyBorder="1" applyAlignment="1">
      <alignment horizontal="center"/>
    </xf>
    <xf numFmtId="0" fontId="2" fillId="3" borderId="45"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3" borderId="40"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0" fillId="3" borderId="40" xfId="0" applyFont="1" applyFill="1" applyBorder="1" applyAlignment="1">
      <alignment horizontal="center" wrapText="1"/>
    </xf>
    <xf numFmtId="0" fontId="0" fillId="3" borderId="3" xfId="0" applyFont="1" applyFill="1" applyBorder="1" applyAlignment="1">
      <alignment horizontal="center" wrapText="1"/>
    </xf>
    <xf numFmtId="0" fontId="0" fillId="3" borderId="2" xfId="0" applyFont="1" applyFill="1" applyBorder="1" applyAlignment="1">
      <alignment horizontal="center" wrapText="1"/>
    </xf>
    <xf numFmtId="164" fontId="51" fillId="8" borderId="36" xfId="1" applyFont="1" applyFill="1" applyBorder="1" applyAlignment="1">
      <alignment horizontal="center" vertical="center" wrapText="1"/>
    </xf>
    <xf numFmtId="164" fontId="23" fillId="8" borderId="36" xfId="1" applyFont="1" applyFill="1" applyBorder="1" applyAlignment="1">
      <alignment horizontal="left" vertical="center"/>
    </xf>
    <xf numFmtId="164" fontId="23" fillId="8" borderId="38" xfId="1" applyFont="1" applyFill="1" applyBorder="1" applyAlignment="1">
      <alignment horizontal="left" vertical="center"/>
    </xf>
    <xf numFmtId="165" fontId="11" fillId="9" borderId="36" xfId="4" applyNumberFormat="1" applyFont="1" applyFill="1" applyBorder="1" applyAlignment="1">
      <alignment horizontal="center" vertical="center"/>
    </xf>
    <xf numFmtId="165" fontId="6" fillId="9" borderId="36" xfId="4" applyNumberFormat="1" applyFont="1" applyFill="1" applyBorder="1" applyAlignment="1">
      <alignment horizontal="center" vertical="center"/>
    </xf>
    <xf numFmtId="164" fontId="5" fillId="0" borderId="36" xfId="3" applyFont="1" applyBorder="1" applyAlignment="1">
      <alignment vertical="center" wrapText="1"/>
    </xf>
    <xf numFmtId="164" fontId="5" fillId="0" borderId="38" xfId="3" applyFont="1" applyBorder="1" applyAlignment="1">
      <alignment vertical="center" wrapText="1"/>
    </xf>
    <xf numFmtId="164" fontId="6" fillId="0" borderId="36" xfId="3" applyFont="1" applyBorder="1" applyAlignment="1">
      <alignment horizontal="left" vertical="center" wrapText="1"/>
    </xf>
    <xf numFmtId="164" fontId="6" fillId="0" borderId="38" xfId="3" applyFont="1" applyBorder="1" applyAlignment="1">
      <alignment horizontal="left" vertical="center" wrapText="1"/>
    </xf>
    <xf numFmtId="164" fontId="21" fillId="8" borderId="36" xfId="1" applyFont="1" applyFill="1" applyBorder="1" applyAlignment="1">
      <alignment horizontal="center" vertical="center"/>
    </xf>
    <xf numFmtId="164" fontId="10" fillId="8" borderId="36" xfId="1" applyFont="1" applyFill="1" applyBorder="1" applyAlignment="1">
      <alignment horizontal="left" vertical="center"/>
    </xf>
    <xf numFmtId="165" fontId="10" fillId="8" borderId="36" xfId="5" applyFont="1" applyFill="1" applyBorder="1" applyAlignment="1">
      <alignment horizontal="left" vertical="center" wrapText="1"/>
    </xf>
    <xf numFmtId="165" fontId="10" fillId="8" borderId="36" xfId="5" applyFont="1" applyFill="1" applyBorder="1" applyAlignment="1">
      <alignment horizontal="left" vertical="center"/>
    </xf>
    <xf numFmtId="165" fontId="11" fillId="9" borderId="36" xfId="4" applyNumberFormat="1" applyFont="1" applyFill="1" applyBorder="1" applyAlignment="1">
      <alignment horizontal="center" vertical="center" wrapText="1"/>
    </xf>
    <xf numFmtId="164" fontId="11" fillId="0" borderId="36" xfId="3" applyFont="1" applyBorder="1" applyAlignment="1">
      <alignment horizontal="left" vertical="center" wrapText="1"/>
    </xf>
    <xf numFmtId="164" fontId="41" fillId="8" borderId="36" xfId="1" applyFont="1" applyFill="1" applyBorder="1" applyAlignment="1">
      <alignment horizontal="center" vertical="center" wrapText="1"/>
    </xf>
    <xf numFmtId="164" fontId="39" fillId="8" borderId="36" xfId="1" applyFont="1" applyFill="1" applyBorder="1" applyAlignment="1">
      <alignment horizontal="left" vertical="center"/>
    </xf>
    <xf numFmtId="164" fontId="40" fillId="8" borderId="36" xfId="1" applyFont="1" applyFill="1" applyBorder="1" applyAlignment="1">
      <alignment horizontal="left" vertical="center"/>
    </xf>
    <xf numFmtId="165" fontId="2" fillId="9" borderId="36" xfId="4" applyNumberFormat="1" applyFont="1" applyFill="1" applyBorder="1" applyAlignment="1">
      <alignment horizontal="center" vertical="center"/>
    </xf>
    <xf numFmtId="165" fontId="2" fillId="9" borderId="36" xfId="4" applyNumberFormat="1" applyFont="1" applyFill="1" applyBorder="1" applyAlignment="1">
      <alignment horizontal="center" vertical="center" wrapText="1"/>
    </xf>
    <xf numFmtId="164" fontId="41" fillId="8" borderId="36" xfId="1" applyFont="1" applyFill="1" applyBorder="1" applyAlignment="1">
      <alignment horizontal="center" vertical="center"/>
    </xf>
    <xf numFmtId="165" fontId="40" fillId="8" borderId="36" xfId="5" applyFont="1" applyFill="1" applyBorder="1" applyAlignment="1">
      <alignment horizontal="left" vertical="center"/>
    </xf>
    <xf numFmtId="165" fontId="8" fillId="9" borderId="36" xfId="4" applyNumberFormat="1" applyFont="1" applyFill="1" applyBorder="1" applyAlignment="1">
      <alignment horizontal="center" vertical="center"/>
    </xf>
    <xf numFmtId="164" fontId="21" fillId="9" borderId="36" xfId="1" applyFont="1" applyFill="1" applyBorder="1" applyAlignment="1">
      <alignment horizontal="center" vertical="center" wrapText="1"/>
    </xf>
    <xf numFmtId="164" fontId="28" fillId="0" borderId="36" xfId="12" applyNumberFormat="1" applyFont="1" applyBorder="1" applyAlignment="1">
      <alignment horizontal="left" vertical="center"/>
    </xf>
    <xf numFmtId="164" fontId="24" fillId="0" borderId="36" xfId="3" applyFont="1" applyBorder="1" applyAlignment="1">
      <alignment horizontal="left" vertical="center" wrapText="1"/>
    </xf>
    <xf numFmtId="164" fontId="42" fillId="8" borderId="36" xfId="1" applyFont="1" applyFill="1" applyBorder="1" applyAlignment="1">
      <alignment horizontal="center" vertical="center"/>
    </xf>
    <xf numFmtId="164" fontId="11" fillId="9" borderId="36" xfId="1" applyFont="1" applyFill="1" applyBorder="1" applyAlignment="1">
      <alignment horizontal="center" vertical="center" wrapText="1"/>
    </xf>
    <xf numFmtId="164" fontId="34" fillId="0" borderId="36" xfId="12" applyNumberFormat="1" applyFont="1" applyBorder="1" applyAlignment="1">
      <alignment horizontal="left" vertical="center"/>
    </xf>
    <xf numFmtId="164" fontId="39" fillId="8" borderId="36" xfId="1" applyFont="1" applyFill="1" applyBorder="1" applyAlignment="1">
      <alignment vertical="center"/>
    </xf>
    <xf numFmtId="165" fontId="39" fillId="8" borderId="36" xfId="5" applyFont="1" applyFill="1" applyBorder="1" applyAlignment="1">
      <alignment horizontal="left" vertical="center"/>
    </xf>
    <xf numFmtId="165" fontId="40" fillId="8" borderId="36" xfId="5" applyFont="1" applyFill="1" applyBorder="1" applyAlignment="1">
      <alignment vertical="center"/>
    </xf>
    <xf numFmtId="164" fontId="34" fillId="0" borderId="36" xfId="3" applyFont="1" applyBorder="1" applyAlignment="1">
      <alignment horizontal="left" vertical="center" wrapText="1"/>
    </xf>
    <xf numFmtId="164" fontId="42" fillId="8" borderId="36" xfId="1" applyFont="1" applyFill="1" applyBorder="1" applyAlignment="1">
      <alignment horizontal="center" vertical="center" wrapText="1"/>
    </xf>
    <xf numFmtId="165" fontId="39" fillId="8" borderId="36" xfId="5" applyFont="1" applyFill="1" applyBorder="1" applyAlignment="1">
      <alignment horizontal="left" vertical="center" wrapText="1"/>
    </xf>
    <xf numFmtId="165" fontId="7" fillId="9" borderId="36" xfId="4" applyNumberFormat="1" applyFont="1" applyFill="1" applyBorder="1" applyAlignment="1">
      <alignment horizontal="center" vertical="center"/>
    </xf>
    <xf numFmtId="164" fontId="34" fillId="0" borderId="4" xfId="12" applyNumberFormat="1" applyFont="1" applyBorder="1" applyAlignment="1">
      <alignment horizontal="left" vertical="center" wrapText="1"/>
    </xf>
    <xf numFmtId="164" fontId="34" fillId="0" borderId="20" xfId="3" applyFont="1" applyBorder="1" applyAlignment="1">
      <alignment horizontal="left" vertical="center" wrapText="1"/>
    </xf>
    <xf numFmtId="164" fontId="6" fillId="3" borderId="32" xfId="3" applyFont="1" applyFill="1" applyBorder="1" applyAlignment="1">
      <alignment horizontal="center" vertical="center" wrapText="1"/>
    </xf>
    <xf numFmtId="164" fontId="34" fillId="8" borderId="11" xfId="1" applyFont="1" applyFill="1" applyBorder="1" applyAlignment="1">
      <alignment horizontal="center" vertical="center"/>
    </xf>
    <xf numFmtId="165" fontId="34" fillId="8" borderId="16" xfId="5" applyFont="1" applyFill="1" applyBorder="1" applyAlignment="1">
      <alignment horizontal="left" vertical="center"/>
    </xf>
    <xf numFmtId="165" fontId="58" fillId="8" borderId="16" xfId="5" applyFont="1" applyFill="1" applyBorder="1" applyAlignment="1">
      <alignment horizontal="left" vertical="center"/>
    </xf>
    <xf numFmtId="165" fontId="32" fillId="8" borderId="16" xfId="5" applyFont="1" applyFill="1" applyBorder="1" applyAlignment="1">
      <alignment horizontal="left" vertical="center"/>
    </xf>
    <xf numFmtId="165" fontId="7" fillId="9" borderId="11" xfId="4" applyNumberFormat="1" applyFont="1" applyFill="1" applyBorder="1" applyAlignment="1">
      <alignment horizontal="center" vertical="center" wrapText="1"/>
    </xf>
    <xf numFmtId="164" fontId="11" fillId="9" borderId="22" xfId="1" applyFont="1" applyFill="1" applyBorder="1" applyAlignment="1">
      <alignment horizontal="center" vertical="center"/>
    </xf>
    <xf numFmtId="164" fontId="21" fillId="0" borderId="38" xfId="3" applyFont="1" applyBorder="1" applyAlignment="1">
      <alignment horizontal="left" vertical="top" wrapText="1"/>
    </xf>
    <xf numFmtId="164" fontId="36" fillId="0" borderId="38" xfId="12" applyNumberFormat="1" applyFont="1" applyBorder="1" applyAlignment="1">
      <alignment horizontal="left" vertical="center" wrapText="1"/>
    </xf>
    <xf numFmtId="164" fontId="34" fillId="8" borderId="39" xfId="1" applyFont="1" applyFill="1" applyBorder="1" applyAlignment="1">
      <alignment horizontal="center" vertical="center"/>
    </xf>
    <xf numFmtId="164" fontId="34" fillId="8" borderId="38" xfId="1" applyFont="1" applyFill="1" applyBorder="1" applyAlignment="1">
      <alignment horizontal="left" vertical="center"/>
    </xf>
    <xf numFmtId="164" fontId="34" fillId="8" borderId="39" xfId="1" applyFont="1" applyFill="1" applyBorder="1" applyAlignment="1">
      <alignment horizontal="left" vertical="center"/>
    </xf>
    <xf numFmtId="165" fontId="59" fillId="8" borderId="38" xfId="5" applyFont="1" applyFill="1" applyBorder="1" applyAlignment="1">
      <alignment horizontal="left" vertical="center"/>
    </xf>
    <xf numFmtId="165" fontId="12" fillId="8" borderId="38" xfId="5" applyFont="1" applyFill="1" applyBorder="1" applyAlignment="1">
      <alignment horizontal="left" vertical="center"/>
    </xf>
    <xf numFmtId="165" fontId="12" fillId="8" borderId="39" xfId="5" applyFont="1" applyFill="1" applyBorder="1" applyAlignment="1">
      <alignment horizontal="left" vertical="center"/>
    </xf>
    <xf numFmtId="165" fontId="7" fillId="9" borderId="11" xfId="4" applyNumberFormat="1" applyFont="1" applyFill="1" applyBorder="1" applyAlignment="1">
      <alignment horizontal="center" vertical="center"/>
    </xf>
    <xf numFmtId="165" fontId="8" fillId="9" borderId="11" xfId="4" applyNumberFormat="1" applyFont="1" applyFill="1" applyBorder="1" applyAlignment="1">
      <alignment horizontal="center" vertical="center"/>
    </xf>
    <xf numFmtId="165" fontId="11" fillId="9" borderId="39" xfId="4" applyNumberFormat="1" applyFont="1" applyFill="1" applyBorder="1" applyAlignment="1">
      <alignment horizontal="center" vertical="center" wrapText="1"/>
    </xf>
    <xf numFmtId="164" fontId="11" fillId="9" borderId="39" xfId="1" applyFont="1" applyFill="1" applyBorder="1" applyAlignment="1">
      <alignment horizontal="center" vertical="center"/>
    </xf>
    <xf numFmtId="164" fontId="11" fillId="9" borderId="38" xfId="1" applyFont="1" applyFill="1" applyBorder="1" applyAlignment="1">
      <alignment horizontal="center" vertical="center"/>
    </xf>
    <xf numFmtId="164" fontId="5" fillId="0" borderId="18" xfId="3" applyFont="1" applyBorder="1" applyAlignment="1">
      <alignment horizontal="left" vertical="center" wrapText="1"/>
    </xf>
    <xf numFmtId="164" fontId="5" fillId="0" borderId="2" xfId="3" applyFont="1" applyBorder="1" applyAlignment="1">
      <alignment horizontal="left" vertical="center" wrapText="1"/>
    </xf>
    <xf numFmtId="164" fontId="6" fillId="0" borderId="39" xfId="3" applyFont="1" applyBorder="1" applyAlignment="1">
      <alignment horizontal="left" vertical="center" wrapText="1"/>
    </xf>
    <xf numFmtId="164" fontId="6" fillId="3" borderId="6" xfId="3" applyFont="1" applyFill="1" applyBorder="1" applyAlignment="1">
      <alignment horizontal="center" vertical="center" wrapText="1"/>
    </xf>
    <xf numFmtId="165" fontId="11" fillId="9" borderId="39" xfId="4" applyNumberFormat="1" applyFont="1" applyFill="1" applyBorder="1" applyAlignment="1">
      <alignment horizontal="center" vertical="center"/>
    </xf>
    <xf numFmtId="165" fontId="8" fillId="9" borderId="39" xfId="4" applyNumberFormat="1" applyFont="1" applyFill="1" applyBorder="1" applyAlignment="1">
      <alignment horizontal="center" vertical="center"/>
    </xf>
    <xf numFmtId="164" fontId="34" fillId="8" borderId="11" xfId="1" applyFont="1" applyFill="1" applyBorder="1" applyAlignment="1">
      <alignment horizontal="left" vertical="center"/>
    </xf>
    <xf numFmtId="165" fontId="32" fillId="8" borderId="11" xfId="5" applyFont="1" applyFill="1" applyBorder="1" applyAlignment="1">
      <alignment horizontal="left" vertical="center"/>
    </xf>
    <xf numFmtId="165" fontId="11" fillId="9" borderId="11" xfId="4" applyNumberFormat="1" applyFont="1" applyFill="1" applyBorder="1" applyAlignment="1">
      <alignment horizontal="center" vertical="center"/>
    </xf>
    <xf numFmtId="165" fontId="8" fillId="9" borderId="11" xfId="4" applyNumberFormat="1" applyFont="1" applyFill="1" applyBorder="1" applyAlignment="1">
      <alignment horizontal="center" vertical="center" wrapText="1"/>
    </xf>
    <xf numFmtId="165" fontId="11" fillId="9" borderId="11" xfId="4" applyNumberFormat="1" applyFont="1" applyFill="1" applyBorder="1" applyAlignment="1">
      <alignment horizontal="center" vertical="center" wrapText="1"/>
    </xf>
    <xf numFmtId="164" fontId="5" fillId="0" borderId="11" xfId="3" applyFont="1" applyBorder="1" applyAlignment="1">
      <alignment horizontal="left" vertical="center" wrapText="1"/>
    </xf>
    <xf numFmtId="164" fontId="6" fillId="0" borderId="11" xfId="3" applyFont="1" applyBorder="1" applyAlignment="1">
      <alignment horizontal="left" vertical="center" wrapText="1"/>
    </xf>
    <xf numFmtId="164" fontId="34" fillId="8" borderId="16" xfId="1" applyFont="1" applyFill="1" applyBorder="1" applyAlignment="1">
      <alignment horizontal="left" vertical="center"/>
    </xf>
    <xf numFmtId="165" fontId="11" fillId="9" borderId="16" xfId="4" applyNumberFormat="1" applyFont="1" applyFill="1" applyBorder="1" applyAlignment="1">
      <alignment horizontal="center" vertical="center" wrapText="1"/>
    </xf>
    <xf numFmtId="164" fontId="5" fillId="2" borderId="16" xfId="3" applyFont="1" applyFill="1" applyBorder="1" applyAlignment="1">
      <alignment horizontal="left" vertical="center" wrapText="1"/>
    </xf>
    <xf numFmtId="164" fontId="6" fillId="2" borderId="16" xfId="3" applyFont="1" applyFill="1" applyBorder="1" applyAlignment="1">
      <alignment horizontal="left" vertical="center" wrapText="1"/>
    </xf>
    <xf numFmtId="165" fontId="11" fillId="9" borderId="14" xfId="4" applyNumberFormat="1" applyFont="1" applyFill="1" applyBorder="1" applyAlignment="1">
      <alignment horizontal="center" vertical="center" wrapText="1"/>
    </xf>
    <xf numFmtId="164" fontId="11" fillId="3" borderId="39" xfId="3" applyFont="1" applyFill="1" applyBorder="1" applyAlignment="1">
      <alignment horizontal="left" vertical="center" wrapText="1"/>
    </xf>
    <xf numFmtId="164" fontId="21" fillId="3" borderId="38" xfId="3" applyFont="1" applyFill="1" applyBorder="1" applyAlignment="1">
      <alignment horizontal="left" vertical="center" wrapText="1"/>
    </xf>
    <xf numFmtId="164" fontId="2" fillId="3" borderId="38" xfId="3" applyFill="1" applyBorder="1" applyAlignment="1">
      <alignment horizontal="left" vertical="center"/>
    </xf>
    <xf numFmtId="164" fontId="34" fillId="8" borderId="39" xfId="1" applyFont="1" applyFill="1" applyBorder="1" applyAlignment="1">
      <alignment horizontal="center" vertical="center" wrapText="1"/>
    </xf>
    <xf numFmtId="165" fontId="32" fillId="8" borderId="39" xfId="5" applyFont="1" applyFill="1" applyBorder="1" applyAlignment="1">
      <alignment horizontal="left" vertical="center"/>
    </xf>
    <xf numFmtId="164" fontId="5" fillId="0" borderId="39" xfId="3" applyFont="1" applyBorder="1" applyAlignment="1">
      <alignment horizontal="left" vertical="center" wrapText="1"/>
    </xf>
    <xf numFmtId="164" fontId="30" fillId="0" borderId="39" xfId="3" applyFont="1" applyBorder="1" applyAlignment="1">
      <alignment horizontal="left" vertical="center" wrapText="1"/>
    </xf>
    <xf numFmtId="164" fontId="37" fillId="0" borderId="39" xfId="3" applyFont="1" applyBorder="1" applyAlignment="1">
      <alignment horizontal="left" vertical="center" wrapText="1"/>
    </xf>
    <xf numFmtId="164" fontId="29" fillId="0" borderId="39" xfId="12" applyNumberFormat="1" applyBorder="1" applyAlignment="1">
      <alignment horizontal="left" vertical="center" wrapText="1"/>
    </xf>
    <xf numFmtId="165" fontId="8" fillId="9" borderId="39" xfId="4" applyNumberFormat="1" applyFont="1" applyFill="1" applyBorder="1" applyAlignment="1">
      <alignment horizontal="center" vertical="center" wrapText="1"/>
    </xf>
    <xf numFmtId="165" fontId="11" fillId="9" borderId="38" xfId="4" applyNumberFormat="1" applyFont="1" applyFill="1" applyBorder="1" applyAlignment="1">
      <alignment horizontal="center" vertical="center" wrapText="1"/>
    </xf>
    <xf numFmtId="165" fontId="11" fillId="9" borderId="41" xfId="4" applyNumberFormat="1" applyFont="1" applyFill="1" applyBorder="1" applyAlignment="1">
      <alignment horizontal="center" vertical="center" wrapText="1"/>
    </xf>
    <xf numFmtId="165" fontId="11" fillId="9" borderId="42" xfId="4" applyNumberFormat="1" applyFont="1" applyFill="1" applyBorder="1" applyAlignment="1">
      <alignment horizontal="center" vertical="center" wrapText="1"/>
    </xf>
    <xf numFmtId="164" fontId="56" fillId="2" borderId="39" xfId="3" applyFont="1" applyFill="1" applyBorder="1" applyAlignment="1">
      <alignment horizontal="left" vertical="center" wrapText="1"/>
    </xf>
    <xf numFmtId="164" fontId="5" fillId="2" borderId="39" xfId="3" applyFont="1" applyFill="1" applyBorder="1" applyAlignment="1">
      <alignment horizontal="left" vertical="center" wrapText="1"/>
    </xf>
    <xf numFmtId="164" fontId="6" fillId="2" borderId="39" xfId="3" applyFont="1" applyFill="1" applyBorder="1" applyAlignment="1">
      <alignment horizontal="left" vertical="center" wrapText="1"/>
    </xf>
    <xf numFmtId="164" fontId="34" fillId="8" borderId="15" xfId="1" applyFont="1" applyFill="1" applyBorder="1" applyAlignment="1">
      <alignment horizontal="left" vertical="center"/>
    </xf>
    <xf numFmtId="164" fontId="34" fillId="8" borderId="17" xfId="1" applyFont="1" applyFill="1" applyBorder="1" applyAlignment="1">
      <alignment horizontal="left" vertical="center"/>
    </xf>
    <xf numFmtId="165" fontId="32" fillId="8" borderId="15" xfId="5" applyFont="1" applyFill="1" applyBorder="1" applyAlignment="1">
      <alignment horizontal="left" vertical="center"/>
    </xf>
    <xf numFmtId="165" fontId="32" fillId="8" borderId="17" xfId="5" applyFont="1" applyFill="1" applyBorder="1" applyAlignment="1">
      <alignment horizontal="left" vertical="center"/>
    </xf>
    <xf numFmtId="164" fontId="52" fillId="8" borderId="39" xfId="1" applyFont="1" applyFill="1" applyBorder="1" applyAlignment="1">
      <alignment horizontal="center" vertical="center" wrapText="1"/>
    </xf>
    <xf numFmtId="164" fontId="52" fillId="8" borderId="39" xfId="1" applyFont="1" applyFill="1" applyBorder="1" applyAlignment="1">
      <alignment horizontal="center" vertical="center"/>
    </xf>
    <xf numFmtId="164" fontId="34" fillId="8" borderId="41" xfId="1" applyFont="1" applyFill="1" applyBorder="1" applyAlignment="1">
      <alignment horizontal="left" vertical="center"/>
    </xf>
    <xf numFmtId="164" fontId="34" fillId="8" borderId="42" xfId="1" applyFont="1" applyFill="1" applyBorder="1" applyAlignment="1">
      <alignment horizontal="left" vertical="center"/>
    </xf>
    <xf numFmtId="165" fontId="32" fillId="8" borderId="38" xfId="5" applyFont="1" applyFill="1" applyBorder="1" applyAlignment="1">
      <alignment horizontal="left" vertical="center"/>
    </xf>
    <xf numFmtId="165" fontId="32" fillId="8" borderId="41" xfId="5" applyFont="1" applyFill="1" applyBorder="1" applyAlignment="1">
      <alignment horizontal="left" vertical="center"/>
    </xf>
    <xf numFmtId="165" fontId="32" fillId="8" borderId="42" xfId="5" applyFont="1" applyFill="1" applyBorder="1" applyAlignment="1">
      <alignment horizontal="left" vertical="center"/>
    </xf>
    <xf numFmtId="164" fontId="11" fillId="3" borderId="18" xfId="3" applyFont="1" applyFill="1" applyBorder="1" applyAlignment="1">
      <alignment horizontal="left" vertical="center" wrapText="1"/>
    </xf>
    <xf numFmtId="164" fontId="11" fillId="3" borderId="19" xfId="3" applyFont="1" applyFill="1" applyBorder="1" applyAlignment="1">
      <alignment horizontal="left" vertical="center" wrapText="1"/>
    </xf>
    <xf numFmtId="164" fontId="11" fillId="3" borderId="5" xfId="3" applyFont="1" applyFill="1" applyBorder="1" applyAlignment="1">
      <alignment horizontal="left" vertical="center" wrapText="1"/>
    </xf>
    <xf numFmtId="164" fontId="11" fillId="3" borderId="38" xfId="3" applyFont="1" applyFill="1" applyBorder="1" applyAlignment="1">
      <alignment horizontal="left" vertical="center" wrapText="1"/>
    </xf>
    <xf numFmtId="164" fontId="11" fillId="3" borderId="41" xfId="3" applyFont="1" applyFill="1" applyBorder="1" applyAlignment="1">
      <alignment horizontal="left" vertical="center" wrapText="1"/>
    </xf>
    <xf numFmtId="164" fontId="11" fillId="3" borderId="42" xfId="3" applyFont="1" applyFill="1" applyBorder="1" applyAlignment="1">
      <alignment horizontal="left" vertical="center" wrapText="1"/>
    </xf>
    <xf numFmtId="165" fontId="32" fillId="8" borderId="16" xfId="5" applyFont="1" applyFill="1" applyBorder="1" applyAlignment="1">
      <alignment horizontal="left" vertical="center" wrapText="1"/>
    </xf>
    <xf numFmtId="165" fontId="32" fillId="8" borderId="15" xfId="5" applyFont="1" applyFill="1" applyBorder="1" applyAlignment="1">
      <alignment horizontal="left" vertical="center" wrapText="1"/>
    </xf>
    <xf numFmtId="165" fontId="32" fillId="8" borderId="17" xfId="5" applyFont="1" applyFill="1" applyBorder="1" applyAlignment="1">
      <alignment horizontal="left" vertical="center" wrapText="1"/>
    </xf>
    <xf numFmtId="165" fontId="11" fillId="9" borderId="14" xfId="4" applyNumberFormat="1" applyFont="1" applyFill="1" applyBorder="1" applyAlignment="1">
      <alignment horizontal="center" vertical="center"/>
    </xf>
    <xf numFmtId="165" fontId="8" fillId="9" borderId="14" xfId="4" applyNumberFormat="1" applyFont="1" applyFill="1" applyBorder="1" applyAlignment="1">
      <alignment horizontal="center" vertical="center"/>
    </xf>
    <xf numFmtId="165" fontId="8" fillId="9" borderId="14" xfId="4" applyNumberFormat="1" applyFont="1" applyFill="1" applyBorder="1" applyAlignment="1">
      <alignment horizontal="center" vertical="center" wrapText="1"/>
    </xf>
    <xf numFmtId="164" fontId="6" fillId="0" borderId="23" xfId="3" applyFont="1" applyBorder="1" applyAlignment="1">
      <alignment horizontal="left" vertical="center" wrapText="1"/>
    </xf>
    <xf numFmtId="164" fontId="6" fillId="0" borderId="28" xfId="3" applyFont="1" applyBorder="1" applyAlignment="1">
      <alignment horizontal="left" vertical="center" wrapText="1"/>
    </xf>
    <xf numFmtId="164" fontId="6" fillId="0" borderId="25" xfId="3" applyFont="1" applyBorder="1" applyAlignment="1">
      <alignment horizontal="left" vertical="center" wrapText="1"/>
    </xf>
    <xf numFmtId="164" fontId="6" fillId="0" borderId="24" xfId="3" applyFont="1" applyBorder="1" applyAlignment="1">
      <alignment horizontal="left" vertical="center" wrapText="1"/>
    </xf>
    <xf numFmtId="164" fontId="6" fillId="0" borderId="21" xfId="3" applyFont="1" applyBorder="1" applyAlignment="1">
      <alignment horizontal="left" vertical="center" wrapText="1"/>
    </xf>
    <xf numFmtId="164" fontId="6" fillId="0" borderId="27" xfId="3" applyFont="1" applyBorder="1" applyAlignment="1">
      <alignment horizontal="left" vertical="center" wrapText="1"/>
    </xf>
    <xf numFmtId="164" fontId="34" fillId="8" borderId="4" xfId="1" applyFont="1" applyFill="1" applyBorder="1" applyAlignment="1">
      <alignment horizontal="center" vertical="center"/>
    </xf>
    <xf numFmtId="164" fontId="34" fillId="8" borderId="18" xfId="1" applyFont="1" applyFill="1" applyBorder="1" applyAlignment="1">
      <alignment horizontal="left" vertical="center"/>
    </xf>
    <xf numFmtId="164" fontId="34" fillId="8" borderId="19" xfId="1" applyFont="1" applyFill="1" applyBorder="1" applyAlignment="1">
      <alignment horizontal="left" vertical="center"/>
    </xf>
    <xf numFmtId="164" fontId="34" fillId="8" borderId="5" xfId="1" applyFont="1" applyFill="1" applyBorder="1" applyAlignment="1">
      <alignment horizontal="left" vertical="center"/>
    </xf>
    <xf numFmtId="165" fontId="32" fillId="8" borderId="38" xfId="5" applyFont="1" applyFill="1" applyBorder="1" applyAlignment="1">
      <alignment horizontal="left" vertical="center" wrapText="1"/>
    </xf>
    <xf numFmtId="165" fontId="32" fillId="8" borderId="41" xfId="5" applyFont="1" applyFill="1" applyBorder="1" applyAlignment="1">
      <alignment horizontal="left" vertical="center" wrapText="1"/>
    </xf>
    <xf numFmtId="165" fontId="32" fillId="8" borderId="42" xfId="5" applyFont="1" applyFill="1" applyBorder="1" applyAlignment="1">
      <alignment horizontal="left" vertical="center" wrapText="1"/>
    </xf>
    <xf numFmtId="165" fontId="32" fillId="8" borderId="43" xfId="5" applyFont="1" applyFill="1" applyBorder="1" applyAlignment="1">
      <alignment horizontal="left" vertical="center"/>
    </xf>
    <xf numFmtId="165" fontId="32" fillId="8" borderId="44" xfId="5" applyFont="1" applyFill="1" applyBorder="1" applyAlignment="1">
      <alignment horizontal="left" vertical="center"/>
    </xf>
    <xf numFmtId="165" fontId="32" fillId="8" borderId="45" xfId="5" applyFont="1" applyFill="1" applyBorder="1" applyAlignment="1">
      <alignment horizontal="left" vertical="center"/>
    </xf>
    <xf numFmtId="164" fontId="5" fillId="0" borderId="19" xfId="3" applyFont="1" applyBorder="1" applyAlignment="1">
      <alignment horizontal="left" vertical="center" wrapText="1"/>
    </xf>
    <xf numFmtId="164" fontId="5" fillId="0" borderId="5" xfId="3" applyFont="1" applyBorder="1" applyAlignment="1">
      <alignment horizontal="left" vertical="center" wrapText="1"/>
    </xf>
    <xf numFmtId="164" fontId="6" fillId="0" borderId="41" xfId="3" applyFont="1" applyBorder="1" applyAlignment="1">
      <alignment horizontal="left" vertical="center" wrapText="1"/>
    </xf>
    <xf numFmtId="1" fontId="16" fillId="10" borderId="2" xfId="10" applyNumberFormat="1" applyFont="1" applyFill="1" applyBorder="1" applyAlignment="1" applyProtection="1">
      <alignment horizontal="center" vertical="center" wrapText="1"/>
      <protection locked="0"/>
    </xf>
    <xf numFmtId="1" fontId="16" fillId="10" borderId="2" xfId="10" applyNumberFormat="1" applyFont="1" applyFill="1" applyBorder="1" applyAlignment="1" applyProtection="1">
      <alignment horizontal="left" vertical="center" wrapText="1"/>
      <protection locked="0"/>
    </xf>
    <xf numFmtId="1" fontId="16" fillId="10" borderId="3" xfId="1" applyNumberFormat="1" applyFont="1" applyFill="1" applyBorder="1" applyAlignment="1" applyProtection="1">
      <alignment horizontal="center" vertical="center" wrapText="1"/>
      <protection locked="0"/>
    </xf>
    <xf numFmtId="164" fontId="21" fillId="10" borderId="2" xfId="1" applyFont="1" applyFill="1" applyBorder="1" applyAlignment="1">
      <alignment horizontal="center" vertical="center"/>
    </xf>
    <xf numFmtId="0" fontId="18" fillId="10" borderId="2" xfId="2" applyFont="1" applyFill="1" applyBorder="1" applyAlignment="1">
      <alignment horizontal="center" wrapText="1"/>
    </xf>
    <xf numFmtId="165" fontId="8" fillId="9" borderId="12" xfId="4" applyNumberFormat="1" applyFont="1" applyFill="1" applyBorder="1" applyAlignment="1">
      <alignment horizontal="center" vertical="center"/>
    </xf>
    <xf numFmtId="165" fontId="8" fillId="9" borderId="3" xfId="4" applyNumberFormat="1" applyFont="1" applyFill="1" applyBorder="1" applyAlignment="1">
      <alignment horizontal="center" vertical="center"/>
    </xf>
    <xf numFmtId="165" fontId="8" fillId="9" borderId="3" xfId="4" applyNumberFormat="1" applyFont="1" applyFill="1" applyBorder="1" applyAlignment="1">
      <alignment horizontal="center" vertical="center" wrapText="1"/>
    </xf>
    <xf numFmtId="165" fontId="11" fillId="9" borderId="15" xfId="4" applyNumberFormat="1" applyFont="1" applyFill="1" applyBorder="1" applyAlignment="1">
      <alignment horizontal="center" vertical="center" wrapText="1"/>
    </xf>
    <xf numFmtId="165" fontId="11" fillId="9" borderId="17" xfId="4" applyNumberFormat="1" applyFont="1" applyFill="1" applyBorder="1" applyAlignment="1">
      <alignment horizontal="center" vertical="center" wrapText="1"/>
    </xf>
    <xf numFmtId="164" fontId="5" fillId="0" borderId="16" xfId="3" applyFont="1" applyBorder="1" applyAlignment="1">
      <alignment horizontal="left" vertical="center" wrapText="1"/>
    </xf>
    <xf numFmtId="164" fontId="5" fillId="0" borderId="15" xfId="3" applyFont="1" applyBorder="1" applyAlignment="1">
      <alignment horizontal="left" vertical="center" wrapText="1"/>
    </xf>
    <xf numFmtId="164" fontId="6" fillId="0" borderId="29" xfId="3" applyFont="1" applyBorder="1" applyAlignment="1">
      <alignment horizontal="left" vertical="center" wrapText="1"/>
    </xf>
    <xf numFmtId="164" fontId="6" fillId="0" borderId="30" xfId="3" applyFont="1" applyBorder="1" applyAlignment="1">
      <alignment horizontal="left" vertical="center" wrapText="1"/>
    </xf>
    <xf numFmtId="164" fontId="6" fillId="0" borderId="31" xfId="3" applyFont="1" applyBorder="1" applyAlignment="1">
      <alignment horizontal="left" vertical="center" wrapText="1"/>
    </xf>
    <xf numFmtId="164" fontId="11" fillId="9" borderId="16" xfId="1" applyFont="1" applyFill="1" applyBorder="1" applyAlignment="1">
      <alignment horizontal="center" vertical="center"/>
    </xf>
    <xf numFmtId="164" fontId="11" fillId="9" borderId="15" xfId="1" applyFont="1" applyFill="1" applyBorder="1" applyAlignment="1">
      <alignment horizontal="center" vertical="center"/>
    </xf>
    <xf numFmtId="164" fontId="11" fillId="9" borderId="17" xfId="1" applyFont="1" applyFill="1" applyBorder="1" applyAlignment="1">
      <alignment horizontal="center" vertical="center"/>
    </xf>
    <xf numFmtId="164" fontId="28" fillId="0" borderId="16" xfId="3" applyFont="1" applyBorder="1" applyAlignment="1">
      <alignment horizontal="left" vertical="center" wrapText="1"/>
    </xf>
    <xf numFmtId="164" fontId="28" fillId="0" borderId="15" xfId="3" applyFont="1" applyBorder="1" applyAlignment="1">
      <alignment horizontal="left" vertical="center" wrapText="1"/>
    </xf>
    <xf numFmtId="164" fontId="33" fillId="2" borderId="16" xfId="3" applyFont="1" applyFill="1" applyBorder="1" applyAlignment="1">
      <alignment horizontal="left" vertical="center" wrapText="1"/>
    </xf>
    <xf numFmtId="164" fontId="33" fillId="2" borderId="15" xfId="3" applyFont="1" applyFill="1" applyBorder="1" applyAlignment="1">
      <alignment horizontal="left" vertical="center" wrapText="1"/>
    </xf>
    <xf numFmtId="164" fontId="33" fillId="2" borderId="17" xfId="3" applyFont="1" applyFill="1" applyBorder="1" applyAlignment="1">
      <alignment horizontal="left" vertical="center" wrapText="1"/>
    </xf>
    <xf numFmtId="165" fontId="28" fillId="9" borderId="11" xfId="4" applyNumberFormat="1" applyFont="1" applyFill="1" applyBorder="1" applyAlignment="1">
      <alignment horizontal="center" vertical="center"/>
    </xf>
    <xf numFmtId="164" fontId="36" fillId="0" borderId="11" xfId="12" applyNumberFormat="1" applyFont="1" applyBorder="1" applyAlignment="1">
      <alignment horizontal="left" vertical="center" wrapText="1"/>
    </xf>
    <xf numFmtId="0" fontId="36" fillId="0" borderId="11" xfId="12" applyFont="1" applyBorder="1" applyAlignment="1">
      <alignment vertical="center"/>
    </xf>
    <xf numFmtId="164" fontId="6" fillId="0" borderId="11" xfId="3" applyFont="1" applyBorder="1" applyAlignment="1">
      <alignment horizontal="left" vertical="center"/>
    </xf>
    <xf numFmtId="0" fontId="0" fillId="0" borderId="11" xfId="0" applyBorder="1" applyAlignment="1">
      <alignment vertical="center"/>
    </xf>
    <xf numFmtId="165" fontId="33" fillId="9" borderId="11" xfId="4" applyNumberFormat="1" applyFont="1" applyFill="1" applyBorder="1" applyAlignment="1">
      <alignment horizontal="center" vertical="center"/>
    </xf>
    <xf numFmtId="165" fontId="33" fillId="9" borderId="11" xfId="4" applyNumberFormat="1" applyFont="1" applyFill="1" applyBorder="1" applyAlignment="1">
      <alignment horizontal="center" vertical="center" wrapText="1"/>
    </xf>
    <xf numFmtId="164" fontId="11" fillId="0" borderId="16" xfId="1" applyFont="1" applyBorder="1" applyAlignment="1">
      <alignment vertical="center"/>
    </xf>
    <xf numFmtId="164" fontId="11" fillId="0" borderId="15" xfId="1" applyFont="1" applyBorder="1" applyAlignment="1">
      <alignment vertical="center"/>
    </xf>
    <xf numFmtId="164" fontId="11" fillId="0" borderId="17" xfId="1" applyFont="1" applyBorder="1" applyAlignment="1">
      <alignment vertical="center"/>
    </xf>
    <xf numFmtId="164" fontId="5" fillId="0" borderId="17" xfId="3" applyFont="1" applyBorder="1" applyAlignment="1">
      <alignment horizontal="left" vertical="center" wrapText="1"/>
    </xf>
    <xf numFmtId="164" fontId="6" fillId="0" borderId="16" xfId="3" applyFont="1" applyBorder="1" applyAlignment="1">
      <alignment horizontal="left" vertical="center" wrapText="1"/>
    </xf>
    <xf numFmtId="164" fontId="6" fillId="0" borderId="15" xfId="3" applyFont="1" applyBorder="1" applyAlignment="1">
      <alignment horizontal="left" vertical="center" wrapText="1"/>
    </xf>
    <xf numFmtId="164" fontId="6" fillId="0" borderId="17" xfId="3" applyFont="1" applyBorder="1" applyAlignment="1">
      <alignment horizontal="left" vertical="center" wrapText="1"/>
    </xf>
    <xf numFmtId="0" fontId="0" fillId="9" borderId="11" xfId="2" applyFont="1" applyFill="1" applyBorder="1" applyAlignment="1">
      <alignment horizontal="center" vertical="center"/>
    </xf>
    <xf numFmtId="164" fontId="23" fillId="0" borderId="16" xfId="3" applyFont="1" applyBorder="1" applyAlignment="1">
      <alignment horizontal="left" vertical="center" wrapText="1"/>
    </xf>
    <xf numFmtId="164" fontId="23" fillId="0" borderId="15" xfId="3" applyFont="1" applyBorder="1" applyAlignment="1">
      <alignment horizontal="left" vertical="center" wrapText="1"/>
    </xf>
    <xf numFmtId="164" fontId="23" fillId="0" borderId="17" xfId="3" applyFont="1" applyBorder="1" applyAlignment="1">
      <alignment horizontal="left" vertical="center" wrapText="1"/>
    </xf>
    <xf numFmtId="164" fontId="34" fillId="8" borderId="23" xfId="1" applyFont="1" applyFill="1" applyBorder="1" applyAlignment="1">
      <alignment horizontal="left" vertical="center"/>
    </xf>
    <xf numFmtId="164" fontId="34" fillId="8" borderId="28" xfId="1" applyFont="1" applyFill="1" applyBorder="1" applyAlignment="1">
      <alignment horizontal="left" vertical="center"/>
    </xf>
    <xf numFmtId="0" fontId="44" fillId="9" borderId="11" xfId="2" applyFont="1" applyFill="1" applyBorder="1" applyAlignment="1">
      <alignment horizontal="center" vertical="center"/>
    </xf>
    <xf numFmtId="165" fontId="28" fillId="9" borderId="11" xfId="4" applyNumberFormat="1" applyFont="1" applyFill="1" applyBorder="1" applyAlignment="1">
      <alignment horizontal="center" vertical="center" wrapText="1"/>
    </xf>
    <xf numFmtId="0" fontId="44" fillId="9" borderId="11" xfId="2" applyFont="1" applyFill="1" applyBorder="1" applyAlignment="1">
      <alignment horizontal="center" vertical="center" wrapText="1"/>
    </xf>
    <xf numFmtId="165" fontId="11" fillId="9" borderId="16" xfId="4" applyNumberFormat="1" applyFont="1" applyFill="1" applyBorder="1" applyAlignment="1">
      <alignment horizontal="center" vertical="center"/>
    </xf>
    <xf numFmtId="165" fontId="11" fillId="9" borderId="17" xfId="4" applyNumberFormat="1" applyFont="1" applyFill="1" applyBorder="1" applyAlignment="1">
      <alignment horizontal="center" vertical="center"/>
    </xf>
    <xf numFmtId="1" fontId="16" fillId="9" borderId="2" xfId="10" applyNumberFormat="1" applyFont="1" applyFill="1" applyBorder="1" applyAlignment="1" applyProtection="1">
      <alignment horizontal="left" vertical="center" wrapText="1"/>
      <protection locked="0"/>
    </xf>
    <xf numFmtId="1" fontId="16" fillId="9" borderId="36" xfId="10" applyNumberFormat="1" applyFont="1" applyFill="1" applyBorder="1" applyAlignment="1" applyProtection="1">
      <alignment horizontal="left" vertical="center"/>
      <protection locked="0"/>
    </xf>
    <xf numFmtId="1" fontId="16" fillId="9" borderId="3" xfId="1" applyNumberFormat="1" applyFont="1" applyFill="1" applyBorder="1" applyAlignment="1" applyProtection="1">
      <alignment horizontal="center" vertical="center" wrapText="1"/>
      <protection locked="0"/>
    </xf>
    <xf numFmtId="1" fontId="16" fillId="9" borderId="2" xfId="1" applyNumberFormat="1" applyFont="1" applyFill="1" applyBorder="1" applyAlignment="1" applyProtection="1">
      <alignment horizontal="center" vertical="center" wrapText="1"/>
      <protection locked="0"/>
    </xf>
    <xf numFmtId="0" fontId="34" fillId="11" borderId="14" xfId="0" applyFont="1" applyFill="1" applyBorder="1" applyAlignment="1">
      <alignment horizontal="center" vertical="center" wrapText="1"/>
    </xf>
    <xf numFmtId="0" fontId="34" fillId="11" borderId="26" xfId="0" applyFont="1" applyFill="1" applyBorder="1" applyAlignment="1">
      <alignment horizontal="center" vertical="center" wrapText="1"/>
    </xf>
    <xf numFmtId="0" fontId="34" fillId="11" borderId="13" xfId="0" applyFont="1" applyFill="1" applyBorder="1" applyAlignment="1">
      <alignment horizontal="center" vertical="center" wrapText="1"/>
    </xf>
    <xf numFmtId="0" fontId="0" fillId="9" borderId="11" xfId="2" applyFont="1" applyFill="1" applyBorder="1" applyAlignment="1">
      <alignment horizontal="center" vertical="center" wrapText="1"/>
    </xf>
    <xf numFmtId="164" fontId="28" fillId="0" borderId="11" xfId="12" applyNumberFormat="1" applyFont="1" applyBorder="1" applyAlignment="1">
      <alignment horizontal="left" vertical="center" wrapText="1"/>
    </xf>
    <xf numFmtId="0" fontId="28" fillId="0" borderId="11" xfId="12" applyFont="1" applyBorder="1" applyAlignment="1">
      <alignment vertical="center"/>
    </xf>
    <xf numFmtId="164" fontId="46" fillId="0" borderId="11" xfId="3" applyFont="1" applyBorder="1" applyAlignment="1">
      <alignment horizontal="left" vertical="center"/>
    </xf>
    <xf numFmtId="0" fontId="39" fillId="0" borderId="11" xfId="0" applyFont="1" applyBorder="1" applyAlignment="1">
      <alignment vertical="center"/>
    </xf>
    <xf numFmtId="0" fontId="11" fillId="0" borderId="38" xfId="0" applyFont="1" applyBorder="1" applyAlignment="1">
      <alignment horizontal="left" wrapText="1"/>
    </xf>
    <xf numFmtId="0" fontId="11" fillId="0" borderId="41" xfId="0" applyFont="1" applyBorder="1" applyAlignment="1">
      <alignment horizontal="left" wrapText="1"/>
    </xf>
    <xf numFmtId="0" fontId="11" fillId="0" borderId="42" xfId="0" applyFont="1" applyBorder="1" applyAlignment="1">
      <alignment horizontal="left" wrapText="1"/>
    </xf>
  </cellXfs>
  <cellStyles count="13">
    <cellStyle name="Hyperlink" xfId="12" builtinId="8"/>
    <cellStyle name="LineTableBorder 3" xfId="4"/>
    <cellStyle name="LineTitle 2" xfId="5"/>
    <cellStyle name="Normal" xfId="0" builtinId="0"/>
    <cellStyle name="Normal 10" xfId="3"/>
    <cellStyle name="Normal 2" xfId="2"/>
    <cellStyle name="Normal 2 2" xfId="1"/>
    <cellStyle name="Normal 2 2 2" xfId="9"/>
    <cellStyle name="Normal 2 3" xfId="6"/>
    <cellStyle name="Normal 3" xfId="10"/>
    <cellStyle name="Normal 3 3" xfId="8"/>
    <cellStyle name="Normal_SAILING SCHEDULE" xfId="11"/>
    <cellStyle name="常规 2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0</xdr:rowOff>
    </xdr:from>
    <xdr:to>
      <xdr:col>2</xdr:col>
      <xdr:colOff>0</xdr:colOff>
      <xdr:row>12</xdr:row>
      <xdr:rowOff>0</xdr:rowOff>
    </xdr:to>
    <xdr:sp macro="" textlink="">
      <xdr:nvSpPr>
        <xdr:cNvPr id="2" name="Line 19"/>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xdr:row>
      <xdr:rowOff>0</xdr:rowOff>
    </xdr:from>
    <xdr:to>
      <xdr:col>2</xdr:col>
      <xdr:colOff>0</xdr:colOff>
      <xdr:row>12</xdr:row>
      <xdr:rowOff>0</xdr:rowOff>
    </xdr:to>
    <xdr:sp macro="" textlink="">
      <xdr:nvSpPr>
        <xdr:cNvPr id="3" name="Line 21"/>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xdr:row>
      <xdr:rowOff>0</xdr:rowOff>
    </xdr:from>
    <xdr:to>
      <xdr:col>2</xdr:col>
      <xdr:colOff>0</xdr:colOff>
      <xdr:row>12</xdr:row>
      <xdr:rowOff>0</xdr:rowOff>
    </xdr:to>
    <xdr:sp macro="" textlink="">
      <xdr:nvSpPr>
        <xdr:cNvPr id="4" name="Line 23"/>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xdr:row>
      <xdr:rowOff>0</xdr:rowOff>
    </xdr:from>
    <xdr:to>
      <xdr:col>2</xdr:col>
      <xdr:colOff>0</xdr:colOff>
      <xdr:row>14</xdr:row>
      <xdr:rowOff>0</xdr:rowOff>
    </xdr:to>
    <xdr:sp macro="" textlink="">
      <xdr:nvSpPr>
        <xdr:cNvPr id="5" name="Line 19"/>
        <xdr:cNvSpPr>
          <a:spLocks noChangeShapeType="1"/>
        </xdr:cNvSpPr>
      </xdr:nvSpPr>
      <xdr:spPr bwMode="auto">
        <a:xfrm flipV="1">
          <a:off x="2762250" y="267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xdr:row>
      <xdr:rowOff>0</xdr:rowOff>
    </xdr:from>
    <xdr:to>
      <xdr:col>2</xdr:col>
      <xdr:colOff>0</xdr:colOff>
      <xdr:row>14</xdr:row>
      <xdr:rowOff>0</xdr:rowOff>
    </xdr:to>
    <xdr:sp macro="" textlink="">
      <xdr:nvSpPr>
        <xdr:cNvPr id="6" name="Line 21"/>
        <xdr:cNvSpPr>
          <a:spLocks noChangeShapeType="1"/>
        </xdr:cNvSpPr>
      </xdr:nvSpPr>
      <xdr:spPr bwMode="auto">
        <a:xfrm flipV="1">
          <a:off x="2762250" y="267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xdr:row>
      <xdr:rowOff>0</xdr:rowOff>
    </xdr:from>
    <xdr:to>
      <xdr:col>2</xdr:col>
      <xdr:colOff>0</xdr:colOff>
      <xdr:row>14</xdr:row>
      <xdr:rowOff>0</xdr:rowOff>
    </xdr:to>
    <xdr:sp macro="" textlink="">
      <xdr:nvSpPr>
        <xdr:cNvPr id="7" name="Line 23"/>
        <xdr:cNvSpPr>
          <a:spLocks noChangeShapeType="1"/>
        </xdr:cNvSpPr>
      </xdr:nvSpPr>
      <xdr:spPr bwMode="auto">
        <a:xfrm flipV="1">
          <a:off x="2762250" y="267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3"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7"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12" Type="http://schemas.openxmlformats.org/officeDocument/2006/relationships/printerSettings" Target="../printerSettings/printerSettings1.bin"/><Relationship Id="rId2"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1"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6" Type="http://schemas.openxmlformats.org/officeDocument/2006/relationships/hyperlink" Target="&#35746;&#33329;&#21672;&#35810;&#65288;&#25552;&#20132;&#35746;&#33329;&#65307;&#20462;&#25913;&#35746;&#33329;&#65307;&#35746;&#33329;&#29366;&#24577;&#21672;&#35810;&#65289;:cnxia.booking@zim.com/cnxia.booking@goldstarline.com%20&#23458;&#26381;&#28909;&#32447;:400%208191071" TargetMode="External"/><Relationship Id="rId11" Type="http://schemas.openxmlformats.org/officeDocument/2006/relationships/hyperlink" Target="file:///C:\Users\yu.stars\AppData\Local\Microsoft\Windows\INetCache\AppData\Local\Microsoft\Windows\INetCache\Content.Outlook\ZYDSH59T\&#19994;&#21153;%20%20Elena%20%20%20TEL:0592-2687212%20%20%20%20%20%20%20EMAIL:%20Zhong.elena@cn.zim.com" TargetMode="External"/><Relationship Id="rId5"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0"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4"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9"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7"/>
  <sheetViews>
    <sheetView tabSelected="1" workbookViewId="0">
      <selection activeCell="K13" sqref="K13"/>
    </sheetView>
  </sheetViews>
  <sheetFormatPr defaultRowHeight="15"/>
  <cols>
    <col min="1" max="1" width="20.140625" style="259" customWidth="1"/>
    <col min="2" max="2" width="21.28515625" style="259" customWidth="1"/>
    <col min="3" max="7" width="12.42578125" style="259" customWidth="1"/>
    <col min="8" max="8" width="36.42578125" style="259" customWidth="1"/>
    <col min="9" max="256" width="9.140625" style="259"/>
    <col min="257" max="257" width="20.140625" style="259" customWidth="1"/>
    <col min="258" max="258" width="21.28515625" style="259" customWidth="1"/>
    <col min="259" max="263" width="12.42578125" style="259" customWidth="1"/>
    <col min="264" max="264" width="29" style="259" customWidth="1"/>
    <col min="265" max="512" width="9.140625" style="259"/>
    <col min="513" max="513" width="20.140625" style="259" customWidth="1"/>
    <col min="514" max="514" width="21.28515625" style="259" customWidth="1"/>
    <col min="515" max="519" width="12.42578125" style="259" customWidth="1"/>
    <col min="520" max="520" width="29" style="259" customWidth="1"/>
    <col min="521" max="768" width="9.140625" style="259"/>
    <col min="769" max="769" width="20.140625" style="259" customWidth="1"/>
    <col min="770" max="770" width="21.28515625" style="259" customWidth="1"/>
    <col min="771" max="775" width="12.42578125" style="259" customWidth="1"/>
    <col min="776" max="776" width="29" style="259" customWidth="1"/>
    <col min="777" max="1024" width="9.140625" style="259"/>
    <col min="1025" max="1025" width="20.140625" style="259" customWidth="1"/>
    <col min="1026" max="1026" width="21.28515625" style="259" customWidth="1"/>
    <col min="1027" max="1031" width="12.42578125" style="259" customWidth="1"/>
    <col min="1032" max="1032" width="29" style="259" customWidth="1"/>
    <col min="1033" max="1280" width="9.140625" style="259"/>
    <col min="1281" max="1281" width="20.140625" style="259" customWidth="1"/>
    <col min="1282" max="1282" width="21.28515625" style="259" customWidth="1"/>
    <col min="1283" max="1287" width="12.42578125" style="259" customWidth="1"/>
    <col min="1288" max="1288" width="29" style="259" customWidth="1"/>
    <col min="1289" max="1536" width="9.140625" style="259"/>
    <col min="1537" max="1537" width="20.140625" style="259" customWidth="1"/>
    <col min="1538" max="1538" width="21.28515625" style="259" customWidth="1"/>
    <col min="1539" max="1543" width="12.42578125" style="259" customWidth="1"/>
    <col min="1544" max="1544" width="29" style="259" customWidth="1"/>
    <col min="1545" max="1792" width="9.140625" style="259"/>
    <col min="1793" max="1793" width="20.140625" style="259" customWidth="1"/>
    <col min="1794" max="1794" width="21.28515625" style="259" customWidth="1"/>
    <col min="1795" max="1799" width="12.42578125" style="259" customWidth="1"/>
    <col min="1800" max="1800" width="29" style="259" customWidth="1"/>
    <col min="1801" max="2048" width="9.140625" style="259"/>
    <col min="2049" max="2049" width="20.140625" style="259" customWidth="1"/>
    <col min="2050" max="2050" width="21.28515625" style="259" customWidth="1"/>
    <col min="2051" max="2055" width="12.42578125" style="259" customWidth="1"/>
    <col min="2056" max="2056" width="29" style="259" customWidth="1"/>
    <col min="2057" max="2304" width="9.140625" style="259"/>
    <col min="2305" max="2305" width="20.140625" style="259" customWidth="1"/>
    <col min="2306" max="2306" width="21.28515625" style="259" customWidth="1"/>
    <col min="2307" max="2311" width="12.42578125" style="259" customWidth="1"/>
    <col min="2312" max="2312" width="29" style="259" customWidth="1"/>
    <col min="2313" max="2560" width="9.140625" style="259"/>
    <col min="2561" max="2561" width="20.140625" style="259" customWidth="1"/>
    <col min="2562" max="2562" width="21.28515625" style="259" customWidth="1"/>
    <col min="2563" max="2567" width="12.42578125" style="259" customWidth="1"/>
    <col min="2568" max="2568" width="29" style="259" customWidth="1"/>
    <col min="2569" max="2816" width="9.140625" style="259"/>
    <col min="2817" max="2817" width="20.140625" style="259" customWidth="1"/>
    <col min="2818" max="2818" width="21.28515625" style="259" customWidth="1"/>
    <col min="2819" max="2823" width="12.42578125" style="259" customWidth="1"/>
    <col min="2824" max="2824" width="29" style="259" customWidth="1"/>
    <col min="2825" max="3072" width="9.140625" style="259"/>
    <col min="3073" max="3073" width="20.140625" style="259" customWidth="1"/>
    <col min="3074" max="3074" width="21.28515625" style="259" customWidth="1"/>
    <col min="3075" max="3079" width="12.42578125" style="259" customWidth="1"/>
    <col min="3080" max="3080" width="29" style="259" customWidth="1"/>
    <col min="3081" max="3328" width="9.140625" style="259"/>
    <col min="3329" max="3329" width="20.140625" style="259" customWidth="1"/>
    <col min="3330" max="3330" width="21.28515625" style="259" customWidth="1"/>
    <col min="3331" max="3335" width="12.42578125" style="259" customWidth="1"/>
    <col min="3336" max="3336" width="29" style="259" customWidth="1"/>
    <col min="3337" max="3584" width="9.140625" style="259"/>
    <col min="3585" max="3585" width="20.140625" style="259" customWidth="1"/>
    <col min="3586" max="3586" width="21.28515625" style="259" customWidth="1"/>
    <col min="3587" max="3591" width="12.42578125" style="259" customWidth="1"/>
    <col min="3592" max="3592" width="29" style="259" customWidth="1"/>
    <col min="3593" max="3840" width="9.140625" style="259"/>
    <col min="3841" max="3841" width="20.140625" style="259" customWidth="1"/>
    <col min="3842" max="3842" width="21.28515625" style="259" customWidth="1"/>
    <col min="3843" max="3847" width="12.42578125" style="259" customWidth="1"/>
    <col min="3848" max="3848" width="29" style="259" customWidth="1"/>
    <col min="3849" max="4096" width="9.140625" style="259"/>
    <col min="4097" max="4097" width="20.140625" style="259" customWidth="1"/>
    <col min="4098" max="4098" width="21.28515625" style="259" customWidth="1"/>
    <col min="4099" max="4103" width="12.42578125" style="259" customWidth="1"/>
    <col min="4104" max="4104" width="29" style="259" customWidth="1"/>
    <col min="4105" max="4352" width="9.140625" style="259"/>
    <col min="4353" max="4353" width="20.140625" style="259" customWidth="1"/>
    <col min="4354" max="4354" width="21.28515625" style="259" customWidth="1"/>
    <col min="4355" max="4359" width="12.42578125" style="259" customWidth="1"/>
    <col min="4360" max="4360" width="29" style="259" customWidth="1"/>
    <col min="4361" max="4608" width="9.140625" style="259"/>
    <col min="4609" max="4609" width="20.140625" style="259" customWidth="1"/>
    <col min="4610" max="4610" width="21.28515625" style="259" customWidth="1"/>
    <col min="4611" max="4615" width="12.42578125" style="259" customWidth="1"/>
    <col min="4616" max="4616" width="29" style="259" customWidth="1"/>
    <col min="4617" max="4864" width="9.140625" style="259"/>
    <col min="4865" max="4865" width="20.140625" style="259" customWidth="1"/>
    <col min="4866" max="4866" width="21.28515625" style="259" customWidth="1"/>
    <col min="4867" max="4871" width="12.42578125" style="259" customWidth="1"/>
    <col min="4872" max="4872" width="29" style="259" customWidth="1"/>
    <col min="4873" max="5120" width="9.140625" style="259"/>
    <col min="5121" max="5121" width="20.140625" style="259" customWidth="1"/>
    <col min="5122" max="5122" width="21.28515625" style="259" customWidth="1"/>
    <col min="5123" max="5127" width="12.42578125" style="259" customWidth="1"/>
    <col min="5128" max="5128" width="29" style="259" customWidth="1"/>
    <col min="5129" max="5376" width="9.140625" style="259"/>
    <col min="5377" max="5377" width="20.140625" style="259" customWidth="1"/>
    <col min="5378" max="5378" width="21.28515625" style="259" customWidth="1"/>
    <col min="5379" max="5383" width="12.42578125" style="259" customWidth="1"/>
    <col min="5384" max="5384" width="29" style="259" customWidth="1"/>
    <col min="5385" max="5632" width="9.140625" style="259"/>
    <col min="5633" max="5633" width="20.140625" style="259" customWidth="1"/>
    <col min="5634" max="5634" width="21.28515625" style="259" customWidth="1"/>
    <col min="5635" max="5639" width="12.42578125" style="259" customWidth="1"/>
    <col min="5640" max="5640" width="29" style="259" customWidth="1"/>
    <col min="5641" max="5888" width="9.140625" style="259"/>
    <col min="5889" max="5889" width="20.140625" style="259" customWidth="1"/>
    <col min="5890" max="5890" width="21.28515625" style="259" customWidth="1"/>
    <col min="5891" max="5895" width="12.42578125" style="259" customWidth="1"/>
    <col min="5896" max="5896" width="29" style="259" customWidth="1"/>
    <col min="5897" max="6144" width="9.140625" style="259"/>
    <col min="6145" max="6145" width="20.140625" style="259" customWidth="1"/>
    <col min="6146" max="6146" width="21.28515625" style="259" customWidth="1"/>
    <col min="6147" max="6151" width="12.42578125" style="259" customWidth="1"/>
    <col min="6152" max="6152" width="29" style="259" customWidth="1"/>
    <col min="6153" max="6400" width="9.140625" style="259"/>
    <col min="6401" max="6401" width="20.140625" style="259" customWidth="1"/>
    <col min="6402" max="6402" width="21.28515625" style="259" customWidth="1"/>
    <col min="6403" max="6407" width="12.42578125" style="259" customWidth="1"/>
    <col min="6408" max="6408" width="29" style="259" customWidth="1"/>
    <col min="6409" max="6656" width="9.140625" style="259"/>
    <col min="6657" max="6657" width="20.140625" style="259" customWidth="1"/>
    <col min="6658" max="6658" width="21.28515625" style="259" customWidth="1"/>
    <col min="6659" max="6663" width="12.42578125" style="259" customWidth="1"/>
    <col min="6664" max="6664" width="29" style="259" customWidth="1"/>
    <col min="6665" max="6912" width="9.140625" style="259"/>
    <col min="6913" max="6913" width="20.140625" style="259" customWidth="1"/>
    <col min="6914" max="6914" width="21.28515625" style="259" customWidth="1"/>
    <col min="6915" max="6919" width="12.42578125" style="259" customWidth="1"/>
    <col min="6920" max="6920" width="29" style="259" customWidth="1"/>
    <col min="6921" max="7168" width="9.140625" style="259"/>
    <col min="7169" max="7169" width="20.140625" style="259" customWidth="1"/>
    <col min="7170" max="7170" width="21.28515625" style="259" customWidth="1"/>
    <col min="7171" max="7175" width="12.42578125" style="259" customWidth="1"/>
    <col min="7176" max="7176" width="29" style="259" customWidth="1"/>
    <col min="7177" max="7424" width="9.140625" style="259"/>
    <col min="7425" max="7425" width="20.140625" style="259" customWidth="1"/>
    <col min="7426" max="7426" width="21.28515625" style="259" customWidth="1"/>
    <col min="7427" max="7431" width="12.42578125" style="259" customWidth="1"/>
    <col min="7432" max="7432" width="29" style="259" customWidth="1"/>
    <col min="7433" max="7680" width="9.140625" style="259"/>
    <col min="7681" max="7681" width="20.140625" style="259" customWidth="1"/>
    <col min="7682" max="7682" width="21.28515625" style="259" customWidth="1"/>
    <col min="7683" max="7687" width="12.42578125" style="259" customWidth="1"/>
    <col min="7688" max="7688" width="29" style="259" customWidth="1"/>
    <col min="7689" max="7936" width="9.140625" style="259"/>
    <col min="7937" max="7937" width="20.140625" style="259" customWidth="1"/>
    <col min="7938" max="7938" width="21.28515625" style="259" customWidth="1"/>
    <col min="7939" max="7943" width="12.42578125" style="259" customWidth="1"/>
    <col min="7944" max="7944" width="29" style="259" customWidth="1"/>
    <col min="7945" max="8192" width="9.140625" style="259"/>
    <col min="8193" max="8193" width="20.140625" style="259" customWidth="1"/>
    <col min="8194" max="8194" width="21.28515625" style="259" customWidth="1"/>
    <col min="8195" max="8199" width="12.42578125" style="259" customWidth="1"/>
    <col min="8200" max="8200" width="29" style="259" customWidth="1"/>
    <col min="8201" max="8448" width="9.140625" style="259"/>
    <col min="8449" max="8449" width="20.140625" style="259" customWidth="1"/>
    <col min="8450" max="8450" width="21.28515625" style="259" customWidth="1"/>
    <col min="8451" max="8455" width="12.42578125" style="259" customWidth="1"/>
    <col min="8456" max="8456" width="29" style="259" customWidth="1"/>
    <col min="8457" max="8704" width="9.140625" style="259"/>
    <col min="8705" max="8705" width="20.140625" style="259" customWidth="1"/>
    <col min="8706" max="8706" width="21.28515625" style="259" customWidth="1"/>
    <col min="8707" max="8711" width="12.42578125" style="259" customWidth="1"/>
    <col min="8712" max="8712" width="29" style="259" customWidth="1"/>
    <col min="8713" max="8960" width="9.140625" style="259"/>
    <col min="8961" max="8961" width="20.140625" style="259" customWidth="1"/>
    <col min="8962" max="8962" width="21.28515625" style="259" customWidth="1"/>
    <col min="8963" max="8967" width="12.42578125" style="259" customWidth="1"/>
    <col min="8968" max="8968" width="29" style="259" customWidth="1"/>
    <col min="8969" max="9216" width="9.140625" style="259"/>
    <col min="9217" max="9217" width="20.140625" style="259" customWidth="1"/>
    <col min="9218" max="9218" width="21.28515625" style="259" customWidth="1"/>
    <col min="9219" max="9223" width="12.42578125" style="259" customWidth="1"/>
    <col min="9224" max="9224" width="29" style="259" customWidth="1"/>
    <col min="9225" max="9472" width="9.140625" style="259"/>
    <col min="9473" max="9473" width="20.140625" style="259" customWidth="1"/>
    <col min="9474" max="9474" width="21.28515625" style="259" customWidth="1"/>
    <col min="9475" max="9479" width="12.42578125" style="259" customWidth="1"/>
    <col min="9480" max="9480" width="29" style="259" customWidth="1"/>
    <col min="9481" max="9728" width="9.140625" style="259"/>
    <col min="9729" max="9729" width="20.140625" style="259" customWidth="1"/>
    <col min="9730" max="9730" width="21.28515625" style="259" customWidth="1"/>
    <col min="9731" max="9735" width="12.42578125" style="259" customWidth="1"/>
    <col min="9736" max="9736" width="29" style="259" customWidth="1"/>
    <col min="9737" max="9984" width="9.140625" style="259"/>
    <col min="9985" max="9985" width="20.140625" style="259" customWidth="1"/>
    <col min="9986" max="9986" width="21.28515625" style="259" customWidth="1"/>
    <col min="9987" max="9991" width="12.42578125" style="259" customWidth="1"/>
    <col min="9992" max="9992" width="29" style="259" customWidth="1"/>
    <col min="9993" max="10240" width="9.140625" style="259"/>
    <col min="10241" max="10241" width="20.140625" style="259" customWidth="1"/>
    <col min="10242" max="10242" width="21.28515625" style="259" customWidth="1"/>
    <col min="10243" max="10247" width="12.42578125" style="259" customWidth="1"/>
    <col min="10248" max="10248" width="29" style="259" customWidth="1"/>
    <col min="10249" max="10496" width="9.140625" style="259"/>
    <col min="10497" max="10497" width="20.140625" style="259" customWidth="1"/>
    <col min="10498" max="10498" width="21.28515625" style="259" customWidth="1"/>
    <col min="10499" max="10503" width="12.42578125" style="259" customWidth="1"/>
    <col min="10504" max="10504" width="29" style="259" customWidth="1"/>
    <col min="10505" max="10752" width="9.140625" style="259"/>
    <col min="10753" max="10753" width="20.140625" style="259" customWidth="1"/>
    <col min="10754" max="10754" width="21.28515625" style="259" customWidth="1"/>
    <col min="10755" max="10759" width="12.42578125" style="259" customWidth="1"/>
    <col min="10760" max="10760" width="29" style="259" customWidth="1"/>
    <col min="10761" max="11008" width="9.140625" style="259"/>
    <col min="11009" max="11009" width="20.140625" style="259" customWidth="1"/>
    <col min="11010" max="11010" width="21.28515625" style="259" customWidth="1"/>
    <col min="11011" max="11015" width="12.42578125" style="259" customWidth="1"/>
    <col min="11016" max="11016" width="29" style="259" customWidth="1"/>
    <col min="11017" max="11264" width="9.140625" style="259"/>
    <col min="11265" max="11265" width="20.140625" style="259" customWidth="1"/>
    <col min="11266" max="11266" width="21.28515625" style="259" customWidth="1"/>
    <col min="11267" max="11271" width="12.42578125" style="259" customWidth="1"/>
    <col min="11272" max="11272" width="29" style="259" customWidth="1"/>
    <col min="11273" max="11520" width="9.140625" style="259"/>
    <col min="11521" max="11521" width="20.140625" style="259" customWidth="1"/>
    <col min="11522" max="11522" width="21.28515625" style="259" customWidth="1"/>
    <col min="11523" max="11527" width="12.42578125" style="259" customWidth="1"/>
    <col min="11528" max="11528" width="29" style="259" customWidth="1"/>
    <col min="11529" max="11776" width="9.140625" style="259"/>
    <col min="11777" max="11777" width="20.140625" style="259" customWidth="1"/>
    <col min="11778" max="11778" width="21.28515625" style="259" customWidth="1"/>
    <col min="11779" max="11783" width="12.42578125" style="259" customWidth="1"/>
    <col min="11784" max="11784" width="29" style="259" customWidth="1"/>
    <col min="11785" max="12032" width="9.140625" style="259"/>
    <col min="12033" max="12033" width="20.140625" style="259" customWidth="1"/>
    <col min="12034" max="12034" width="21.28515625" style="259" customWidth="1"/>
    <col min="12035" max="12039" width="12.42578125" style="259" customWidth="1"/>
    <col min="12040" max="12040" width="29" style="259" customWidth="1"/>
    <col min="12041" max="12288" width="9.140625" style="259"/>
    <col min="12289" max="12289" width="20.140625" style="259" customWidth="1"/>
    <col min="12290" max="12290" width="21.28515625" style="259" customWidth="1"/>
    <col min="12291" max="12295" width="12.42578125" style="259" customWidth="1"/>
    <col min="12296" max="12296" width="29" style="259" customWidth="1"/>
    <col min="12297" max="12544" width="9.140625" style="259"/>
    <col min="12545" max="12545" width="20.140625" style="259" customWidth="1"/>
    <col min="12546" max="12546" width="21.28515625" style="259" customWidth="1"/>
    <col min="12547" max="12551" width="12.42578125" style="259" customWidth="1"/>
    <col min="12552" max="12552" width="29" style="259" customWidth="1"/>
    <col min="12553" max="12800" width="9.140625" style="259"/>
    <col min="12801" max="12801" width="20.140625" style="259" customWidth="1"/>
    <col min="12802" max="12802" width="21.28515625" style="259" customWidth="1"/>
    <col min="12803" max="12807" width="12.42578125" style="259" customWidth="1"/>
    <col min="12808" max="12808" width="29" style="259" customWidth="1"/>
    <col min="12809" max="13056" width="9.140625" style="259"/>
    <col min="13057" max="13057" width="20.140625" style="259" customWidth="1"/>
    <col min="13058" max="13058" width="21.28515625" style="259" customWidth="1"/>
    <col min="13059" max="13063" width="12.42578125" style="259" customWidth="1"/>
    <col min="13064" max="13064" width="29" style="259" customWidth="1"/>
    <col min="13065" max="13312" width="9.140625" style="259"/>
    <col min="13313" max="13313" width="20.140625" style="259" customWidth="1"/>
    <col min="13314" max="13314" width="21.28515625" style="259" customWidth="1"/>
    <col min="13315" max="13319" width="12.42578125" style="259" customWidth="1"/>
    <col min="13320" max="13320" width="29" style="259" customWidth="1"/>
    <col min="13321" max="13568" width="9.140625" style="259"/>
    <col min="13569" max="13569" width="20.140625" style="259" customWidth="1"/>
    <col min="13570" max="13570" width="21.28515625" style="259" customWidth="1"/>
    <col min="13571" max="13575" width="12.42578125" style="259" customWidth="1"/>
    <col min="13576" max="13576" width="29" style="259" customWidth="1"/>
    <col min="13577" max="13824" width="9.140625" style="259"/>
    <col min="13825" max="13825" width="20.140625" style="259" customWidth="1"/>
    <col min="13826" max="13826" width="21.28515625" style="259" customWidth="1"/>
    <col min="13827" max="13831" width="12.42578125" style="259" customWidth="1"/>
    <col min="13832" max="13832" width="29" style="259" customWidth="1"/>
    <col min="13833" max="14080" width="9.140625" style="259"/>
    <col min="14081" max="14081" width="20.140625" style="259" customWidth="1"/>
    <col min="14082" max="14082" width="21.28515625" style="259" customWidth="1"/>
    <col min="14083" max="14087" width="12.42578125" style="259" customWidth="1"/>
    <col min="14088" max="14088" width="29" style="259" customWidth="1"/>
    <col min="14089" max="14336" width="9.140625" style="259"/>
    <col min="14337" max="14337" width="20.140625" style="259" customWidth="1"/>
    <col min="14338" max="14338" width="21.28515625" style="259" customWidth="1"/>
    <col min="14339" max="14343" width="12.42578125" style="259" customWidth="1"/>
    <col min="14344" max="14344" width="29" style="259" customWidth="1"/>
    <col min="14345" max="14592" width="9.140625" style="259"/>
    <col min="14593" max="14593" width="20.140625" style="259" customWidth="1"/>
    <col min="14594" max="14594" width="21.28515625" style="259" customWidth="1"/>
    <col min="14595" max="14599" width="12.42578125" style="259" customWidth="1"/>
    <col min="14600" max="14600" width="29" style="259" customWidth="1"/>
    <col min="14601" max="14848" width="9.140625" style="259"/>
    <col min="14849" max="14849" width="20.140625" style="259" customWidth="1"/>
    <col min="14850" max="14850" width="21.28515625" style="259" customWidth="1"/>
    <col min="14851" max="14855" width="12.42578125" style="259" customWidth="1"/>
    <col min="14856" max="14856" width="29" style="259" customWidth="1"/>
    <col min="14857" max="15104" width="9.140625" style="259"/>
    <col min="15105" max="15105" width="20.140625" style="259" customWidth="1"/>
    <col min="15106" max="15106" width="21.28515625" style="259" customWidth="1"/>
    <col min="15107" max="15111" width="12.42578125" style="259" customWidth="1"/>
    <col min="15112" max="15112" width="29" style="259" customWidth="1"/>
    <col min="15113" max="15360" width="9.140625" style="259"/>
    <col min="15361" max="15361" width="20.140625" style="259" customWidth="1"/>
    <col min="15362" max="15362" width="21.28515625" style="259" customWidth="1"/>
    <col min="15363" max="15367" width="12.42578125" style="259" customWidth="1"/>
    <col min="15368" max="15368" width="29" style="259" customWidth="1"/>
    <col min="15369" max="15616" width="9.140625" style="259"/>
    <col min="15617" max="15617" width="20.140625" style="259" customWidth="1"/>
    <col min="15618" max="15618" width="21.28515625" style="259" customWidth="1"/>
    <col min="15619" max="15623" width="12.42578125" style="259" customWidth="1"/>
    <col min="15624" max="15624" width="29" style="259" customWidth="1"/>
    <col min="15625" max="15872" width="9.140625" style="259"/>
    <col min="15873" max="15873" width="20.140625" style="259" customWidth="1"/>
    <col min="15874" max="15874" width="21.28515625" style="259" customWidth="1"/>
    <col min="15875" max="15879" width="12.42578125" style="259" customWidth="1"/>
    <col min="15880" max="15880" width="29" style="259" customWidth="1"/>
    <col min="15881" max="16128" width="9.140625" style="259"/>
    <col min="16129" max="16129" width="20.140625" style="259" customWidth="1"/>
    <col min="16130" max="16130" width="21.28515625" style="259" customWidth="1"/>
    <col min="16131" max="16135" width="12.42578125" style="259" customWidth="1"/>
    <col min="16136" max="16136" width="29" style="259" customWidth="1"/>
    <col min="16137" max="16384" width="9.140625" style="259"/>
  </cols>
  <sheetData>
    <row r="2" spans="1:10" ht="15.75">
      <c r="A2" s="255" t="s">
        <v>478</v>
      </c>
      <c r="B2" s="256" t="s">
        <v>479</v>
      </c>
      <c r="C2" s="257" t="s">
        <v>480</v>
      </c>
      <c r="D2" s="257" t="s">
        <v>5</v>
      </c>
      <c r="E2" s="285" t="s">
        <v>9</v>
      </c>
      <c r="F2" s="286"/>
      <c r="G2" s="258" t="s">
        <v>481</v>
      </c>
      <c r="H2" s="257" t="s">
        <v>482</v>
      </c>
    </row>
    <row r="3" spans="1:10">
      <c r="A3" s="287" t="s">
        <v>483</v>
      </c>
      <c r="B3" s="260" t="s">
        <v>484</v>
      </c>
      <c r="C3" s="260" t="s">
        <v>485</v>
      </c>
      <c r="D3" s="261" t="s">
        <v>486</v>
      </c>
      <c r="E3" s="262">
        <v>44682</v>
      </c>
      <c r="F3" s="263" t="s">
        <v>487</v>
      </c>
      <c r="G3" s="264" t="s">
        <v>488</v>
      </c>
      <c r="H3" s="290" t="s">
        <v>489</v>
      </c>
      <c r="I3" s="265"/>
    </row>
    <row r="4" spans="1:10">
      <c r="A4" s="288"/>
      <c r="B4" s="260" t="s">
        <v>484</v>
      </c>
      <c r="C4" s="260" t="s">
        <v>490</v>
      </c>
      <c r="D4" s="261" t="s">
        <v>491</v>
      </c>
      <c r="E4" s="262">
        <v>44686</v>
      </c>
      <c r="F4" s="266" t="s">
        <v>492</v>
      </c>
      <c r="G4" s="264" t="s">
        <v>488</v>
      </c>
      <c r="H4" s="291"/>
    </row>
    <row r="5" spans="1:10">
      <c r="A5" s="288"/>
      <c r="B5" s="260" t="s">
        <v>484</v>
      </c>
      <c r="C5" s="260" t="s">
        <v>493</v>
      </c>
      <c r="D5" s="261" t="s">
        <v>494</v>
      </c>
      <c r="E5" s="262">
        <v>44689</v>
      </c>
      <c r="F5" s="263" t="s">
        <v>487</v>
      </c>
      <c r="G5" s="264" t="s">
        <v>488</v>
      </c>
      <c r="H5" s="291"/>
    </row>
    <row r="6" spans="1:10">
      <c r="A6" s="288"/>
      <c r="B6" s="260" t="s">
        <v>484</v>
      </c>
      <c r="C6" s="260" t="s">
        <v>495</v>
      </c>
      <c r="D6" s="261" t="s">
        <v>496</v>
      </c>
      <c r="E6" s="262">
        <f t="shared" ref="E6:E11" si="0">E4+7</f>
        <v>44693</v>
      </c>
      <c r="F6" s="266" t="s">
        <v>492</v>
      </c>
      <c r="G6" s="264" t="s">
        <v>488</v>
      </c>
      <c r="H6" s="291"/>
      <c r="J6" s="265"/>
    </row>
    <row r="7" spans="1:10">
      <c r="A7" s="288"/>
      <c r="B7" s="260" t="s">
        <v>484</v>
      </c>
      <c r="C7" s="260" t="s">
        <v>497</v>
      </c>
      <c r="D7" s="261" t="s">
        <v>498</v>
      </c>
      <c r="E7" s="262">
        <f t="shared" si="0"/>
        <v>44696</v>
      </c>
      <c r="F7" s="263" t="s">
        <v>487</v>
      </c>
      <c r="G7" s="264" t="s">
        <v>488</v>
      </c>
      <c r="H7" s="291"/>
      <c r="J7" s="265"/>
    </row>
    <row r="8" spans="1:10">
      <c r="A8" s="288"/>
      <c r="B8" s="260" t="s">
        <v>484</v>
      </c>
      <c r="C8" s="260" t="s">
        <v>499</v>
      </c>
      <c r="D8" s="261" t="s">
        <v>500</v>
      </c>
      <c r="E8" s="262">
        <f t="shared" si="0"/>
        <v>44700</v>
      </c>
      <c r="F8" s="266" t="s">
        <v>492</v>
      </c>
      <c r="G8" s="264" t="s">
        <v>488</v>
      </c>
      <c r="H8" s="291"/>
    </row>
    <row r="9" spans="1:10">
      <c r="A9" s="288"/>
      <c r="B9" s="260" t="s">
        <v>484</v>
      </c>
      <c r="C9" s="260" t="s">
        <v>501</v>
      </c>
      <c r="D9" s="261" t="s">
        <v>502</v>
      </c>
      <c r="E9" s="267">
        <f t="shared" si="0"/>
        <v>44703</v>
      </c>
      <c r="F9" s="263" t="s">
        <v>487</v>
      </c>
      <c r="G9" s="264" t="s">
        <v>488</v>
      </c>
      <c r="H9" s="291"/>
    </row>
    <row r="10" spans="1:10">
      <c r="A10" s="288"/>
      <c r="B10" s="260" t="s">
        <v>484</v>
      </c>
      <c r="C10" s="260" t="s">
        <v>503</v>
      </c>
      <c r="D10" s="261" t="s">
        <v>504</v>
      </c>
      <c r="E10" s="262">
        <f t="shared" si="0"/>
        <v>44707</v>
      </c>
      <c r="F10" s="266" t="s">
        <v>492</v>
      </c>
      <c r="G10" s="264" t="s">
        <v>488</v>
      </c>
      <c r="H10" s="291"/>
    </row>
    <row r="11" spans="1:10">
      <c r="A11" s="289"/>
      <c r="B11" s="260" t="s">
        <v>484</v>
      </c>
      <c r="C11" s="260" t="s">
        <v>505</v>
      </c>
      <c r="D11" s="261" t="s">
        <v>506</v>
      </c>
      <c r="E11" s="262">
        <f t="shared" si="0"/>
        <v>44710</v>
      </c>
      <c r="F11" s="263" t="s">
        <v>487</v>
      </c>
      <c r="G11" s="264" t="s">
        <v>488</v>
      </c>
      <c r="H11" s="292"/>
    </row>
    <row r="12" spans="1:10" s="272" customFormat="1">
      <c r="A12" s="293" t="s">
        <v>507</v>
      </c>
      <c r="B12" s="260" t="s">
        <v>508</v>
      </c>
      <c r="C12" s="260" t="s">
        <v>490</v>
      </c>
      <c r="D12" s="268" t="s">
        <v>509</v>
      </c>
      <c r="E12" s="269">
        <v>44685</v>
      </c>
      <c r="F12" s="270" t="s">
        <v>510</v>
      </c>
      <c r="G12" s="271" t="s">
        <v>511</v>
      </c>
      <c r="H12" s="294" t="s">
        <v>512</v>
      </c>
    </row>
    <row r="13" spans="1:10">
      <c r="A13" s="293"/>
      <c r="B13" s="260" t="s">
        <v>508</v>
      </c>
      <c r="C13" s="260" t="s">
        <v>493</v>
      </c>
      <c r="D13" s="268" t="s">
        <v>513</v>
      </c>
      <c r="E13" s="269">
        <v>44688</v>
      </c>
      <c r="F13" s="270" t="s">
        <v>514</v>
      </c>
      <c r="G13" s="271" t="s">
        <v>511</v>
      </c>
      <c r="H13" s="295"/>
    </row>
    <row r="14" spans="1:10">
      <c r="A14" s="293"/>
      <c r="B14" s="260" t="s">
        <v>508</v>
      </c>
      <c r="C14" s="260" t="s">
        <v>495</v>
      </c>
      <c r="D14" s="268" t="s">
        <v>515</v>
      </c>
      <c r="E14" s="269">
        <f t="shared" ref="E14:E19" si="1">E12+7</f>
        <v>44692</v>
      </c>
      <c r="F14" s="270" t="s">
        <v>510</v>
      </c>
      <c r="G14" s="271" t="s">
        <v>511</v>
      </c>
      <c r="H14" s="295"/>
    </row>
    <row r="15" spans="1:10">
      <c r="A15" s="293"/>
      <c r="B15" s="260" t="s">
        <v>508</v>
      </c>
      <c r="C15" s="260" t="s">
        <v>497</v>
      </c>
      <c r="D15" s="268" t="s">
        <v>516</v>
      </c>
      <c r="E15" s="269">
        <f t="shared" si="1"/>
        <v>44695</v>
      </c>
      <c r="F15" s="270" t="s">
        <v>514</v>
      </c>
      <c r="G15" s="271" t="s">
        <v>511</v>
      </c>
      <c r="H15" s="295"/>
    </row>
    <row r="16" spans="1:10">
      <c r="A16" s="293"/>
      <c r="B16" s="260" t="s">
        <v>508</v>
      </c>
      <c r="C16" s="260" t="s">
        <v>499</v>
      </c>
      <c r="D16" s="268" t="s">
        <v>517</v>
      </c>
      <c r="E16" s="269">
        <f t="shared" si="1"/>
        <v>44699</v>
      </c>
      <c r="F16" s="270" t="s">
        <v>510</v>
      </c>
      <c r="G16" s="271" t="s">
        <v>511</v>
      </c>
      <c r="H16" s="295"/>
    </row>
    <row r="17" spans="1:8">
      <c r="A17" s="293"/>
      <c r="B17" s="260" t="s">
        <v>508</v>
      </c>
      <c r="C17" s="260" t="s">
        <v>501</v>
      </c>
      <c r="D17" s="268" t="s">
        <v>518</v>
      </c>
      <c r="E17" s="269">
        <f t="shared" si="1"/>
        <v>44702</v>
      </c>
      <c r="F17" s="270" t="s">
        <v>514</v>
      </c>
      <c r="G17" s="271" t="s">
        <v>511</v>
      </c>
      <c r="H17" s="295"/>
    </row>
    <row r="18" spans="1:8">
      <c r="A18" s="293"/>
      <c r="B18" s="260" t="s">
        <v>508</v>
      </c>
      <c r="C18" s="260" t="s">
        <v>503</v>
      </c>
      <c r="D18" s="268" t="s">
        <v>519</v>
      </c>
      <c r="E18" s="273">
        <f t="shared" si="1"/>
        <v>44706</v>
      </c>
      <c r="F18" s="270" t="s">
        <v>510</v>
      </c>
      <c r="G18" s="271" t="s">
        <v>511</v>
      </c>
      <c r="H18" s="295"/>
    </row>
    <row r="19" spans="1:8">
      <c r="A19" s="293"/>
      <c r="B19" s="260" t="s">
        <v>508</v>
      </c>
      <c r="C19" s="260" t="s">
        <v>505</v>
      </c>
      <c r="D19" s="268" t="s">
        <v>520</v>
      </c>
      <c r="E19" s="273">
        <f t="shared" si="1"/>
        <v>44709</v>
      </c>
      <c r="F19" s="270" t="s">
        <v>514</v>
      </c>
      <c r="G19" s="271" t="s">
        <v>511</v>
      </c>
      <c r="H19" s="296"/>
    </row>
    <row r="20" spans="1:8">
      <c r="A20" s="274"/>
      <c r="B20" s="275"/>
      <c r="C20" s="276"/>
      <c r="D20" s="276"/>
      <c r="E20" s="277"/>
      <c r="F20" s="278"/>
      <c r="G20" s="279"/>
      <c r="H20" s="280"/>
    </row>
    <row r="21" spans="1:8">
      <c r="A21" s="281" t="s">
        <v>521</v>
      </c>
    </row>
    <row r="22" spans="1:8">
      <c r="A22" s="284" t="s">
        <v>527</v>
      </c>
    </row>
    <row r="23" spans="1:8">
      <c r="A23" s="282" t="s">
        <v>522</v>
      </c>
    </row>
    <row r="24" spans="1:8">
      <c r="A24" s="282" t="s">
        <v>523</v>
      </c>
    </row>
    <row r="25" spans="1:8">
      <c r="A25" s="282" t="s">
        <v>524</v>
      </c>
    </row>
    <row r="26" spans="1:8">
      <c r="A26" s="283" t="s">
        <v>525</v>
      </c>
    </row>
    <row r="27" spans="1:8">
      <c r="A27" s="283" t="s">
        <v>526</v>
      </c>
    </row>
  </sheetData>
  <mergeCells count="5">
    <mergeCell ref="E2:F2"/>
    <mergeCell ref="A3:A11"/>
    <mergeCell ref="H3:H11"/>
    <mergeCell ref="A12:A19"/>
    <mergeCell ref="H12:H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2EFFF"/>
  </sheetPr>
  <dimension ref="A1:P376"/>
  <sheetViews>
    <sheetView topLeftCell="A4" zoomScale="85" zoomScaleNormal="85" workbookViewId="0">
      <selection activeCell="H28" sqref="H28"/>
    </sheetView>
  </sheetViews>
  <sheetFormatPr defaultColWidth="9.140625" defaultRowHeight="15"/>
  <cols>
    <col min="1" max="1" width="36.5703125" style="8" customWidth="1"/>
    <col min="2" max="2" width="23.140625" style="3" customWidth="1"/>
    <col min="3" max="3" width="13.85546875" style="3" customWidth="1"/>
    <col min="4" max="4" width="16.85546875" style="3" customWidth="1"/>
    <col min="5" max="5" width="8.85546875" style="3" customWidth="1"/>
    <col min="6" max="6" width="12" style="3" customWidth="1"/>
    <col min="7" max="7" width="12.85546875" style="3" customWidth="1"/>
    <col min="8" max="8" width="43.28515625" style="3" customWidth="1"/>
    <col min="9" max="9" width="21.5703125" style="8" customWidth="1"/>
    <col min="10" max="10" width="25.85546875" style="8" customWidth="1"/>
    <col min="11" max="11" width="23.5703125" style="8" customWidth="1"/>
    <col min="12" max="12" width="20.85546875" style="8" customWidth="1"/>
    <col min="13" max="13" width="21.5703125" style="8" customWidth="1"/>
    <col min="14" max="14" width="25.85546875" style="8" customWidth="1"/>
    <col min="15" max="15" width="18.7109375" style="3" customWidth="1"/>
    <col min="16" max="16384" width="9.140625" style="3"/>
  </cols>
  <sheetData>
    <row r="1" spans="1:14" s="35" customFormat="1">
      <c r="A1" s="22"/>
      <c r="B1" s="22"/>
      <c r="C1" s="22"/>
      <c r="D1" s="22"/>
      <c r="E1" s="22"/>
      <c r="F1" s="22"/>
      <c r="G1" s="22"/>
      <c r="H1" s="22"/>
      <c r="I1" s="22"/>
      <c r="J1" s="22"/>
      <c r="L1" s="49"/>
      <c r="M1" s="49"/>
      <c r="N1" s="49"/>
    </row>
    <row r="2" spans="1:14" s="35" customFormat="1">
      <c r="A2" s="297" t="s">
        <v>356</v>
      </c>
      <c r="B2" s="298" t="s">
        <v>0</v>
      </c>
      <c r="C2" s="298"/>
      <c r="D2" s="298"/>
      <c r="E2" s="298"/>
      <c r="F2" s="298"/>
      <c r="G2" s="298"/>
      <c r="H2" s="298"/>
      <c r="I2" s="298"/>
      <c r="J2" s="299"/>
      <c r="K2" s="223"/>
      <c r="L2" s="49"/>
      <c r="M2" s="49"/>
      <c r="N2" s="49"/>
    </row>
    <row r="3" spans="1:14" s="35" customFormat="1">
      <c r="A3" s="297"/>
      <c r="B3" s="298" t="s">
        <v>1</v>
      </c>
      <c r="C3" s="298"/>
      <c r="D3" s="298"/>
      <c r="E3" s="298"/>
      <c r="F3" s="298"/>
      <c r="G3" s="298"/>
      <c r="H3" s="298"/>
      <c r="I3" s="298"/>
      <c r="J3" s="299"/>
      <c r="K3" s="223"/>
      <c r="L3" s="49"/>
      <c r="M3" s="49"/>
      <c r="N3" s="49"/>
    </row>
    <row r="4" spans="1:14" s="35" customFormat="1">
      <c r="A4" s="297"/>
      <c r="B4" s="298" t="s">
        <v>2</v>
      </c>
      <c r="C4" s="298"/>
      <c r="D4" s="298"/>
      <c r="E4" s="298"/>
      <c r="F4" s="298"/>
      <c r="G4" s="298"/>
      <c r="H4" s="298"/>
      <c r="I4" s="298"/>
      <c r="J4" s="299"/>
      <c r="K4" s="223"/>
      <c r="L4" s="49"/>
      <c r="M4" s="49"/>
      <c r="N4" s="49"/>
    </row>
    <row r="5" spans="1:14" s="35" customFormat="1">
      <c r="A5" s="300" t="s">
        <v>3</v>
      </c>
      <c r="B5" s="300" t="s">
        <v>4</v>
      </c>
      <c r="C5" s="300" t="s">
        <v>5</v>
      </c>
      <c r="D5" s="301" t="s">
        <v>6</v>
      </c>
      <c r="E5" s="301" t="s">
        <v>7</v>
      </c>
      <c r="F5" s="301" t="s">
        <v>8</v>
      </c>
      <c r="G5" s="208" t="s">
        <v>9</v>
      </c>
      <c r="H5" s="310" t="s">
        <v>10</v>
      </c>
      <c r="I5" s="219" t="s">
        <v>11</v>
      </c>
      <c r="J5" s="212" t="s">
        <v>12</v>
      </c>
      <c r="K5" s="226" t="s">
        <v>323</v>
      </c>
      <c r="L5" s="49"/>
      <c r="M5" s="49"/>
      <c r="N5" s="49"/>
    </row>
    <row r="6" spans="1:14" s="35" customFormat="1" ht="30">
      <c r="A6" s="300"/>
      <c r="B6" s="300"/>
      <c r="C6" s="300"/>
      <c r="D6" s="301"/>
      <c r="E6" s="301"/>
      <c r="F6" s="301"/>
      <c r="G6" s="206" t="s">
        <v>13</v>
      </c>
      <c r="H6" s="310"/>
      <c r="I6" s="209" t="s">
        <v>14</v>
      </c>
      <c r="J6" s="220" t="s">
        <v>15</v>
      </c>
      <c r="K6" s="226" t="s">
        <v>373</v>
      </c>
      <c r="L6" s="49"/>
      <c r="M6" s="49"/>
      <c r="N6" s="49"/>
    </row>
    <row r="7" spans="1:14" s="35" customFormat="1" ht="29.25" customHeight="1">
      <c r="A7" s="143" t="str">
        <f t="shared" ref="A7:C8" si="0">A80</f>
        <v>GSL TEGEA 218E</v>
      </c>
      <c r="B7" s="243" t="str">
        <f t="shared" si="0"/>
        <v>9222986</v>
      </c>
      <c r="C7" s="143" t="str">
        <f t="shared" si="0"/>
        <v>EOF 134E</v>
      </c>
      <c r="D7" s="243">
        <f>G7-1</f>
        <v>44693</v>
      </c>
      <c r="E7" s="243">
        <f>G7-1</f>
        <v>44693</v>
      </c>
      <c r="F7" s="243">
        <f>G7-3</f>
        <v>44691</v>
      </c>
      <c r="G7" s="243">
        <v>44694</v>
      </c>
      <c r="H7" s="144" t="s">
        <v>475</v>
      </c>
      <c r="I7" s="145">
        <v>44709</v>
      </c>
      <c r="J7" s="221">
        <f>I7+7</f>
        <v>44716</v>
      </c>
      <c r="K7" s="225" t="s">
        <v>466</v>
      </c>
      <c r="L7" s="49"/>
      <c r="M7" s="49"/>
      <c r="N7" s="49"/>
    </row>
    <row r="8" spans="1:14" s="35" customFormat="1" ht="30">
      <c r="A8" s="143" t="str">
        <f t="shared" si="0"/>
        <v>ZIM EUROPE 71E</v>
      </c>
      <c r="B8" s="243" t="str">
        <f t="shared" si="0"/>
        <v>9189354</v>
      </c>
      <c r="C8" s="143" t="str">
        <f t="shared" si="0"/>
        <v>IJR 71E</v>
      </c>
      <c r="D8" s="243">
        <f t="shared" ref="D8:D11" si="1">G8-1</f>
        <v>44694</v>
      </c>
      <c r="E8" s="243">
        <f t="shared" ref="E8:E11" si="2">G8-1</f>
        <v>44694</v>
      </c>
      <c r="F8" s="243">
        <f t="shared" ref="F8:F11" si="3">G8-3</f>
        <v>44692</v>
      </c>
      <c r="G8" s="243">
        <f>G81</f>
        <v>44695</v>
      </c>
      <c r="H8" s="144" t="s">
        <v>465</v>
      </c>
      <c r="I8" s="145">
        <v>44712</v>
      </c>
      <c r="J8" s="221">
        <f>I8+11</f>
        <v>44723</v>
      </c>
      <c r="K8" s="225" t="s">
        <v>466</v>
      </c>
      <c r="L8" s="49"/>
      <c r="M8" s="49"/>
      <c r="N8" s="49"/>
    </row>
    <row r="9" spans="1:14" s="35" customFormat="1" ht="25.5" customHeight="1">
      <c r="A9" s="254" t="s">
        <v>389</v>
      </c>
      <c r="B9" s="156" t="s">
        <v>350</v>
      </c>
      <c r="C9" s="254" t="s">
        <v>380</v>
      </c>
      <c r="D9" s="254">
        <f t="shared" si="1"/>
        <v>44702</v>
      </c>
      <c r="E9" s="254">
        <f t="shared" si="2"/>
        <v>44702</v>
      </c>
      <c r="F9" s="254">
        <f t="shared" si="3"/>
        <v>44700</v>
      </c>
      <c r="G9" s="254">
        <v>44703</v>
      </c>
      <c r="H9" s="144" t="s">
        <v>467</v>
      </c>
      <c r="I9" s="145">
        <v>44713</v>
      </c>
      <c r="J9" s="221">
        <f>I9+11</f>
        <v>44724</v>
      </c>
      <c r="K9" s="225" t="s">
        <v>466</v>
      </c>
      <c r="L9" s="49"/>
      <c r="M9" s="49"/>
      <c r="N9" s="49"/>
    </row>
    <row r="10" spans="1:14" s="35" customFormat="1" ht="30">
      <c r="A10" s="143" t="str">
        <f>A82</f>
        <v>MSC APOLLO QP221E</v>
      </c>
      <c r="B10" s="243" t="str">
        <f>B82</f>
        <v>9247730</v>
      </c>
      <c r="C10" s="143" t="str">
        <f>C82</f>
        <v>NPY 7E</v>
      </c>
      <c r="D10" s="243">
        <f t="shared" si="1"/>
        <v>44710</v>
      </c>
      <c r="E10" s="243">
        <f t="shared" si="2"/>
        <v>44710</v>
      </c>
      <c r="F10" s="243">
        <f t="shared" si="3"/>
        <v>44708</v>
      </c>
      <c r="G10" s="243">
        <v>44711</v>
      </c>
      <c r="H10" s="144" t="s">
        <v>476</v>
      </c>
      <c r="I10" s="145">
        <f t="shared" ref="I10" si="4">I8+7</f>
        <v>44719</v>
      </c>
      <c r="J10" s="221">
        <f>I10+11</f>
        <v>44730</v>
      </c>
      <c r="K10" s="225" t="s">
        <v>466</v>
      </c>
      <c r="L10" s="49"/>
      <c r="M10" s="49"/>
      <c r="N10" s="49"/>
    </row>
    <row r="11" spans="1:14" s="35" customFormat="1" ht="30">
      <c r="A11" s="243" t="str">
        <f t="shared" ref="A11:G11" si="5">A84</f>
        <v>TASMAN  222E</v>
      </c>
      <c r="B11" s="243" t="str">
        <f t="shared" si="5"/>
        <v>9189342</v>
      </c>
      <c r="C11" s="243" t="str">
        <f t="shared" si="5"/>
        <v>QYZ 25E</v>
      </c>
      <c r="D11" s="243">
        <f t="shared" si="1"/>
        <v>44714</v>
      </c>
      <c r="E11" s="243">
        <f t="shared" si="2"/>
        <v>44714</v>
      </c>
      <c r="F11" s="243">
        <f t="shared" si="3"/>
        <v>44712</v>
      </c>
      <c r="G11" s="243">
        <f t="shared" si="5"/>
        <v>44715</v>
      </c>
      <c r="H11" s="144" t="s">
        <v>477</v>
      </c>
      <c r="I11" s="224">
        <v>44740</v>
      </c>
      <c r="J11" s="221">
        <f>I11+11</f>
        <v>44751</v>
      </c>
      <c r="K11" s="225" t="s">
        <v>466</v>
      </c>
      <c r="L11" s="49"/>
      <c r="M11" s="49"/>
      <c r="N11" s="49"/>
    </row>
    <row r="12" spans="1:14" s="35" customFormat="1">
      <c r="A12" s="302" t="s">
        <v>16</v>
      </c>
      <c r="B12" s="302"/>
      <c r="C12" s="302"/>
      <c r="D12" s="302"/>
      <c r="E12" s="302"/>
      <c r="F12" s="302"/>
      <c r="G12" s="302"/>
      <c r="H12" s="302"/>
      <c r="I12" s="302"/>
      <c r="J12" s="303"/>
      <c r="K12" s="222"/>
      <c r="L12" s="49"/>
      <c r="M12" s="49"/>
      <c r="N12" s="49"/>
    </row>
    <row r="13" spans="1:14" s="35" customFormat="1">
      <c r="A13" s="302" t="s">
        <v>17</v>
      </c>
      <c r="B13" s="302"/>
      <c r="C13" s="302"/>
      <c r="D13" s="302"/>
      <c r="E13" s="302"/>
      <c r="F13" s="302"/>
      <c r="G13" s="302"/>
      <c r="H13" s="302"/>
      <c r="I13" s="302"/>
      <c r="J13" s="303"/>
      <c r="K13" s="222"/>
      <c r="L13" s="49"/>
      <c r="M13" s="49"/>
      <c r="N13" s="49"/>
    </row>
    <row r="14" spans="1:14" s="35" customFormat="1">
      <c r="A14" s="302" t="s">
        <v>18</v>
      </c>
      <c r="B14" s="302"/>
      <c r="C14" s="302"/>
      <c r="D14" s="302"/>
      <c r="E14" s="302"/>
      <c r="F14" s="302"/>
      <c r="G14" s="302"/>
      <c r="H14" s="302"/>
      <c r="I14" s="302"/>
      <c r="J14" s="303"/>
      <c r="K14" s="222"/>
      <c r="L14" s="49"/>
      <c r="M14" s="49"/>
      <c r="N14" s="49"/>
    </row>
    <row r="15" spans="1:14" s="35" customFormat="1">
      <c r="A15" s="302" t="s">
        <v>19</v>
      </c>
      <c r="B15" s="302"/>
      <c r="C15" s="302"/>
      <c r="D15" s="302"/>
      <c r="E15" s="302"/>
      <c r="F15" s="302"/>
      <c r="G15" s="302"/>
      <c r="H15" s="302"/>
      <c r="I15" s="302"/>
      <c r="J15" s="303"/>
      <c r="K15" s="222"/>
      <c r="L15" s="49"/>
      <c r="M15" s="49"/>
      <c r="N15" s="49"/>
    </row>
    <row r="16" spans="1:14" s="35" customFormat="1">
      <c r="A16" s="302" t="s">
        <v>20</v>
      </c>
      <c r="B16" s="302"/>
      <c r="C16" s="302"/>
      <c r="D16" s="302"/>
      <c r="E16" s="302"/>
      <c r="F16" s="302"/>
      <c r="G16" s="302"/>
      <c r="H16" s="302"/>
      <c r="I16" s="302"/>
      <c r="J16" s="303"/>
      <c r="K16" s="222"/>
      <c r="L16" s="49"/>
      <c r="M16" s="49"/>
      <c r="N16" s="49"/>
    </row>
    <row r="17" spans="1:16" s="35" customFormat="1">
      <c r="A17" s="302" t="s">
        <v>21</v>
      </c>
      <c r="B17" s="302"/>
      <c r="C17" s="302"/>
      <c r="D17" s="302"/>
      <c r="E17" s="302"/>
      <c r="F17" s="302"/>
      <c r="G17" s="302"/>
      <c r="H17" s="302"/>
      <c r="I17" s="302"/>
      <c r="J17" s="303"/>
      <c r="K17" s="222"/>
      <c r="L17" s="49"/>
      <c r="M17" s="49"/>
      <c r="N17" s="49"/>
    </row>
    <row r="18" spans="1:16" s="35" customFormat="1">
      <c r="A18" s="304" t="s">
        <v>22</v>
      </c>
      <c r="B18" s="304"/>
      <c r="C18" s="304"/>
      <c r="D18" s="304"/>
      <c r="E18" s="304"/>
      <c r="F18" s="304"/>
      <c r="G18" s="304"/>
      <c r="H18" s="304"/>
      <c r="I18" s="304"/>
      <c r="J18" s="305"/>
      <c r="K18" s="222"/>
      <c r="L18" s="49"/>
      <c r="M18" s="49"/>
      <c r="N18" s="49"/>
    </row>
    <row r="19" spans="1:16" s="36" customFormat="1" ht="15" customHeight="1">
      <c r="A19" s="34"/>
      <c r="B19" s="34"/>
      <c r="C19" s="34"/>
      <c r="D19" s="34"/>
      <c r="E19" s="34"/>
      <c r="F19" s="34"/>
      <c r="G19" s="34"/>
      <c r="H19" s="34"/>
      <c r="I19" s="34"/>
      <c r="J19" s="97"/>
      <c r="K19" s="97"/>
      <c r="L19" s="122"/>
      <c r="M19" s="122"/>
      <c r="N19" s="122"/>
    </row>
    <row r="20" spans="1:16">
      <c r="A20" s="306" t="s">
        <v>23</v>
      </c>
      <c r="B20" s="307" t="s">
        <v>24</v>
      </c>
      <c r="C20" s="307"/>
      <c r="D20" s="307"/>
      <c r="E20" s="307"/>
      <c r="F20" s="307"/>
      <c r="G20" s="307"/>
      <c r="H20" s="307"/>
      <c r="I20" s="307"/>
    </row>
    <row r="21" spans="1:16">
      <c r="A21" s="306"/>
      <c r="B21" s="308" t="s">
        <v>25</v>
      </c>
      <c r="C21" s="308"/>
      <c r="D21" s="308"/>
      <c r="E21" s="308"/>
      <c r="F21" s="308"/>
      <c r="G21" s="308"/>
      <c r="H21" s="308"/>
      <c r="I21" s="308"/>
    </row>
    <row r="22" spans="1:16">
      <c r="A22" s="306"/>
      <c r="B22" s="309" t="s">
        <v>26</v>
      </c>
      <c r="C22" s="309"/>
      <c r="D22" s="309"/>
      <c r="E22" s="309"/>
      <c r="F22" s="309"/>
      <c r="G22" s="309"/>
      <c r="H22" s="309"/>
      <c r="I22" s="309"/>
    </row>
    <row r="23" spans="1:16">
      <c r="A23" s="300" t="s">
        <v>3</v>
      </c>
      <c r="B23" s="300" t="s">
        <v>4</v>
      </c>
      <c r="C23" s="300" t="s">
        <v>5</v>
      </c>
      <c r="D23" s="315" t="s">
        <v>6</v>
      </c>
      <c r="E23" s="315" t="s">
        <v>27</v>
      </c>
      <c r="F23" s="316" t="s">
        <v>28</v>
      </c>
      <c r="G23" s="208" t="s">
        <v>9</v>
      </c>
      <c r="H23" s="208" t="s">
        <v>12</v>
      </c>
      <c r="I23" s="208" t="s">
        <v>12</v>
      </c>
      <c r="K23" s="3"/>
    </row>
    <row r="24" spans="1:16" ht="45">
      <c r="A24" s="300"/>
      <c r="B24" s="300"/>
      <c r="C24" s="300"/>
      <c r="D24" s="315"/>
      <c r="E24" s="315"/>
      <c r="F24" s="316"/>
      <c r="G24" s="206" t="s">
        <v>13</v>
      </c>
      <c r="H24" s="208" t="s">
        <v>29</v>
      </c>
      <c r="I24" s="208" t="s">
        <v>30</v>
      </c>
      <c r="K24" s="3"/>
    </row>
    <row r="25" spans="1:16" ht="15" customHeight="1">
      <c r="A25" s="146" t="s">
        <v>31</v>
      </c>
      <c r="B25" s="119">
        <v>9227027</v>
      </c>
      <c r="C25" s="146" t="s">
        <v>32</v>
      </c>
      <c r="D25" s="232">
        <f>G25-1</f>
        <v>44689</v>
      </c>
      <c r="E25" s="232">
        <f>G25-1</f>
        <v>44689</v>
      </c>
      <c r="F25" s="118">
        <f>G25-2</f>
        <v>44688</v>
      </c>
      <c r="G25" s="233">
        <v>44690</v>
      </c>
      <c r="H25" s="118">
        <f>G25+15</f>
        <v>44705</v>
      </c>
      <c r="I25" s="147">
        <f>G25+22</f>
        <v>44712</v>
      </c>
    </row>
    <row r="26" spans="1:16" ht="15" customHeight="1">
      <c r="A26" s="202" t="s">
        <v>371</v>
      </c>
      <c r="B26" s="203">
        <v>9431719</v>
      </c>
      <c r="C26" s="202" t="s">
        <v>372</v>
      </c>
      <c r="D26" s="232">
        <f>G26-1</f>
        <v>44706</v>
      </c>
      <c r="E26" s="232">
        <f>G26-1</f>
        <v>44706</v>
      </c>
      <c r="F26" s="204">
        <f>G26-2</f>
        <v>44705</v>
      </c>
      <c r="G26" s="233">
        <v>44707</v>
      </c>
      <c r="H26" s="204">
        <f>G26+15</f>
        <v>44722</v>
      </c>
      <c r="I26" s="205">
        <f>G26+19</f>
        <v>44726</v>
      </c>
    </row>
    <row r="27" spans="1:16" s="8" customFormat="1" ht="15" customHeight="1">
      <c r="A27" s="146" t="s">
        <v>431</v>
      </c>
      <c r="B27" s="119">
        <v>9352420</v>
      </c>
      <c r="C27" s="146" t="s">
        <v>433</v>
      </c>
      <c r="D27" s="148">
        <f>G27-1</f>
        <v>44713</v>
      </c>
      <c r="E27" s="148">
        <f>G27-1</f>
        <v>44713</v>
      </c>
      <c r="F27" s="118">
        <f>G27-2</f>
        <v>44712</v>
      </c>
      <c r="G27" s="149">
        <f>G26+7</f>
        <v>44714</v>
      </c>
      <c r="H27" s="118">
        <f>G27+15</f>
        <v>44729</v>
      </c>
      <c r="I27" s="205">
        <f>G27+19</f>
        <v>44733</v>
      </c>
      <c r="O27" s="3"/>
      <c r="P27" s="3"/>
    </row>
    <row r="28" spans="1:16" s="8" customFormat="1" ht="15" customHeight="1">
      <c r="A28" s="202" t="s">
        <v>437</v>
      </c>
      <c r="B28" s="203">
        <v>9430777</v>
      </c>
      <c r="C28" s="202" t="s">
        <v>438</v>
      </c>
      <c r="D28" s="232">
        <f>G28-1</f>
        <v>44716</v>
      </c>
      <c r="E28" s="232">
        <f>G28-1</f>
        <v>44716</v>
      </c>
      <c r="F28" s="204">
        <f>G28-2</f>
        <v>44715</v>
      </c>
      <c r="G28" s="233">
        <v>44717</v>
      </c>
      <c r="H28" s="204">
        <f>G28+15</f>
        <v>44732</v>
      </c>
      <c r="I28" s="205"/>
      <c r="O28" s="3"/>
      <c r="P28" s="3"/>
    </row>
    <row r="29" spans="1:16">
      <c r="A29" s="311" t="s">
        <v>33</v>
      </c>
      <c r="B29" s="311"/>
      <c r="C29" s="311"/>
      <c r="D29" s="311"/>
      <c r="E29" s="311"/>
      <c r="F29" s="311"/>
      <c r="G29" s="311"/>
      <c r="H29" s="311"/>
      <c r="I29" s="150"/>
    </row>
    <row r="30" spans="1:16">
      <c r="A30" s="311" t="s">
        <v>34</v>
      </c>
      <c r="B30" s="311"/>
      <c r="C30" s="311"/>
      <c r="D30" s="311"/>
      <c r="E30" s="311"/>
      <c r="F30" s="311"/>
      <c r="G30" s="311"/>
      <c r="H30" s="311"/>
      <c r="I30" s="150"/>
    </row>
    <row r="31" spans="1:16" ht="15" customHeight="1">
      <c r="A31" s="46"/>
      <c r="B31" s="10"/>
      <c r="C31" s="10"/>
      <c r="D31" s="10"/>
      <c r="E31" s="10"/>
      <c r="F31" s="10"/>
      <c r="G31" s="10"/>
      <c r="H31" s="10"/>
      <c r="I31" s="46"/>
      <c r="J31" s="46"/>
    </row>
    <row r="32" spans="1:16" ht="15" customHeight="1">
      <c r="A32" s="46"/>
      <c r="B32" s="10"/>
      <c r="C32" s="10"/>
      <c r="D32" s="10"/>
      <c r="E32" s="10"/>
      <c r="F32" s="10"/>
      <c r="G32" s="10"/>
      <c r="H32" s="10"/>
      <c r="I32" s="46"/>
      <c r="J32" s="46"/>
    </row>
    <row r="33" spans="1:12" ht="18">
      <c r="A33" s="312" t="s">
        <v>35</v>
      </c>
      <c r="B33" s="313" t="s">
        <v>36</v>
      </c>
      <c r="C33" s="313"/>
      <c r="D33" s="313"/>
      <c r="E33" s="313"/>
      <c r="F33" s="313"/>
      <c r="G33" s="313"/>
      <c r="H33" s="313"/>
      <c r="I33" s="313"/>
      <c r="J33" s="313"/>
      <c r="K33" s="313"/>
      <c r="L33" s="313"/>
    </row>
    <row r="34" spans="1:12" ht="18">
      <c r="A34" s="312"/>
      <c r="B34" s="314" t="s">
        <v>370</v>
      </c>
      <c r="C34" s="314"/>
      <c r="D34" s="314"/>
      <c r="E34" s="314"/>
      <c r="F34" s="314"/>
      <c r="G34" s="314"/>
      <c r="H34" s="314"/>
      <c r="I34" s="314"/>
      <c r="J34" s="314"/>
      <c r="K34" s="314"/>
      <c r="L34" s="314"/>
    </row>
    <row r="35" spans="1:12" ht="18">
      <c r="A35" s="312"/>
      <c r="B35" s="313" t="s">
        <v>37</v>
      </c>
      <c r="C35" s="313"/>
      <c r="D35" s="313"/>
      <c r="E35" s="313"/>
      <c r="F35" s="313"/>
      <c r="G35" s="313"/>
      <c r="H35" s="313"/>
      <c r="I35" s="313"/>
      <c r="J35" s="313"/>
      <c r="K35" s="313"/>
      <c r="L35" s="313"/>
    </row>
    <row r="36" spans="1:12" ht="15" customHeight="1">
      <c r="A36" s="300" t="s">
        <v>3</v>
      </c>
      <c r="B36" s="300" t="s">
        <v>4</v>
      </c>
      <c r="C36" s="300" t="s">
        <v>5</v>
      </c>
      <c r="D36" s="319" t="s">
        <v>38</v>
      </c>
      <c r="E36" s="319" t="s">
        <v>27</v>
      </c>
      <c r="F36" s="319" t="s">
        <v>39</v>
      </c>
      <c r="G36" s="208" t="s">
        <v>40</v>
      </c>
      <c r="H36" s="310" t="s">
        <v>10</v>
      </c>
      <c r="I36" s="219" t="s">
        <v>12</v>
      </c>
      <c r="J36" s="219" t="s">
        <v>12</v>
      </c>
      <c r="K36" s="219" t="s">
        <v>12</v>
      </c>
      <c r="L36" s="219" t="s">
        <v>12</v>
      </c>
    </row>
    <row r="37" spans="1:12" ht="45">
      <c r="A37" s="300"/>
      <c r="B37" s="300"/>
      <c r="C37" s="300"/>
      <c r="D37" s="319"/>
      <c r="E37" s="319"/>
      <c r="F37" s="319"/>
      <c r="G37" s="206" t="s">
        <v>13</v>
      </c>
      <c r="H37" s="310"/>
      <c r="I37" s="209" t="s">
        <v>41</v>
      </c>
      <c r="J37" s="209" t="s">
        <v>42</v>
      </c>
      <c r="K37" s="209" t="s">
        <v>43</v>
      </c>
      <c r="L37" s="209" t="s">
        <v>44</v>
      </c>
    </row>
    <row r="38" spans="1:12" ht="17.25" customHeight="1">
      <c r="A38" s="117" t="s">
        <v>54</v>
      </c>
      <c r="B38" s="229" t="s">
        <v>393</v>
      </c>
      <c r="C38" s="121" t="s">
        <v>56</v>
      </c>
      <c r="D38" s="140">
        <f>G38-2</f>
        <v>44680</v>
      </c>
      <c r="E38" s="140">
        <f>G38-1</f>
        <v>44681</v>
      </c>
      <c r="F38" s="140">
        <f>G38-2</f>
        <v>44680</v>
      </c>
      <c r="G38" s="120">
        <v>44682</v>
      </c>
      <c r="H38" s="151" t="s">
        <v>457</v>
      </c>
      <c r="I38" s="145">
        <f>G38+32</f>
        <v>44714</v>
      </c>
      <c r="J38" s="145">
        <f>G38+40</f>
        <v>44722</v>
      </c>
      <c r="K38" s="145">
        <f>G38+41</f>
        <v>44723</v>
      </c>
      <c r="L38" s="145">
        <f>J38-2</f>
        <v>44720</v>
      </c>
    </row>
    <row r="39" spans="1:12" ht="17.25" customHeight="1">
      <c r="A39" s="78" t="s">
        <v>116</v>
      </c>
      <c r="B39" s="79" t="s">
        <v>458</v>
      </c>
      <c r="C39" s="80" t="s">
        <v>117</v>
      </c>
      <c r="D39" s="121">
        <f>D322</f>
        <v>44693</v>
      </c>
      <c r="E39" s="121">
        <f>E323</f>
        <v>44707</v>
      </c>
      <c r="F39" s="121">
        <f>F323</f>
        <v>44706</v>
      </c>
      <c r="G39" s="121">
        <v>44687</v>
      </c>
      <c r="H39" s="151" t="s">
        <v>454</v>
      </c>
      <c r="I39" s="145">
        <f>G39+32</f>
        <v>44719</v>
      </c>
      <c r="J39" s="145">
        <f>G39+40</f>
        <v>44727</v>
      </c>
      <c r="K39" s="145">
        <f>G39+41</f>
        <v>44728</v>
      </c>
      <c r="L39" s="145">
        <f>J39-2</f>
        <v>44725</v>
      </c>
    </row>
    <row r="40" spans="1:12" ht="17.25" customHeight="1">
      <c r="A40" s="78" t="s">
        <v>118</v>
      </c>
      <c r="B40" s="79" t="s">
        <v>458</v>
      </c>
      <c r="C40" s="80" t="s">
        <v>119</v>
      </c>
      <c r="D40" s="121">
        <f>D323</f>
        <v>44707</v>
      </c>
      <c r="E40" s="121">
        <f>E324</f>
        <v>0</v>
      </c>
      <c r="F40" s="121">
        <f>F324</f>
        <v>0</v>
      </c>
      <c r="G40" s="121">
        <v>44694</v>
      </c>
      <c r="H40" s="151" t="s">
        <v>455</v>
      </c>
      <c r="I40" s="145">
        <f>G40+32</f>
        <v>44726</v>
      </c>
      <c r="J40" s="145">
        <f>G40+40</f>
        <v>44734</v>
      </c>
      <c r="K40" s="145">
        <f>G40+41</f>
        <v>44735</v>
      </c>
      <c r="L40" s="145">
        <f>J40-2</f>
        <v>44732</v>
      </c>
    </row>
    <row r="41" spans="1:12" ht="17.25" customHeight="1">
      <c r="A41" s="117" t="s">
        <v>389</v>
      </c>
      <c r="B41" s="229" t="s">
        <v>393</v>
      </c>
      <c r="C41" s="121" t="s">
        <v>380</v>
      </c>
      <c r="D41" s="140">
        <f t="shared" ref="D41" si="6">G41-2</f>
        <v>44701</v>
      </c>
      <c r="E41" s="140">
        <f t="shared" ref="E41" si="7">G41-1</f>
        <v>44702</v>
      </c>
      <c r="F41" s="140">
        <f t="shared" ref="F41" si="8">G41-2</f>
        <v>44701</v>
      </c>
      <c r="G41" s="120">
        <v>44703</v>
      </c>
      <c r="H41" s="151" t="s">
        <v>456</v>
      </c>
      <c r="I41" s="145">
        <f>G41+32</f>
        <v>44735</v>
      </c>
      <c r="J41" s="145">
        <f>G41+40</f>
        <v>44743</v>
      </c>
      <c r="K41" s="145">
        <f>G41+41</f>
        <v>44744</v>
      </c>
      <c r="L41" s="145">
        <f>J41-2</f>
        <v>44741</v>
      </c>
    </row>
    <row r="42" spans="1:12" ht="15" customHeight="1">
      <c r="A42" s="311" t="s">
        <v>45</v>
      </c>
      <c r="B42" s="311"/>
      <c r="C42" s="311"/>
      <c r="D42" s="311"/>
      <c r="E42" s="311"/>
      <c r="F42" s="311"/>
      <c r="G42" s="311"/>
      <c r="H42" s="311"/>
      <c r="I42" s="311"/>
      <c r="J42" s="311"/>
      <c r="K42" s="311"/>
      <c r="L42" s="311"/>
    </row>
    <row r="43" spans="1:12" ht="15" customHeight="1">
      <c r="A43" s="311" t="s">
        <v>46</v>
      </c>
      <c r="B43" s="311"/>
      <c r="C43" s="311"/>
      <c r="D43" s="311"/>
      <c r="E43" s="311"/>
      <c r="F43" s="311"/>
      <c r="G43" s="311"/>
      <c r="H43" s="311"/>
      <c r="I43" s="311"/>
      <c r="J43" s="311"/>
      <c r="K43" s="311"/>
      <c r="L43" s="311"/>
    </row>
    <row r="44" spans="1:12" ht="15" customHeight="1">
      <c r="A44" s="311" t="s">
        <v>47</v>
      </c>
      <c r="B44" s="311"/>
      <c r="C44" s="311"/>
      <c r="D44" s="311"/>
      <c r="E44" s="311"/>
      <c r="F44" s="311"/>
      <c r="G44" s="311"/>
      <c r="H44" s="311"/>
      <c r="I44" s="311"/>
      <c r="J44" s="311"/>
      <c r="K44" s="311"/>
      <c r="L44" s="311"/>
    </row>
    <row r="45" spans="1:12" ht="15" customHeight="1">
      <c r="A45" s="46"/>
      <c r="B45" s="10"/>
      <c r="C45" s="10"/>
      <c r="D45" s="10"/>
      <c r="E45" s="10"/>
      <c r="F45" s="10"/>
      <c r="G45" s="10"/>
      <c r="H45" s="10"/>
      <c r="I45" s="46"/>
      <c r="J45" s="46"/>
    </row>
    <row r="46" spans="1:12" ht="15" customHeight="1">
      <c r="A46" s="46"/>
      <c r="B46" s="10"/>
      <c r="C46" s="10"/>
      <c r="D46" s="10"/>
      <c r="E46" s="10"/>
      <c r="F46" s="10"/>
      <c r="G46" s="10"/>
      <c r="H46" s="10"/>
      <c r="I46" s="46"/>
      <c r="J46" s="46"/>
    </row>
    <row r="47" spans="1:12" ht="18">
      <c r="A47" s="317" t="s">
        <v>48</v>
      </c>
      <c r="B47" s="313" t="s">
        <v>49</v>
      </c>
      <c r="C47" s="313"/>
      <c r="D47" s="313"/>
      <c r="E47" s="313"/>
      <c r="F47" s="313"/>
      <c r="G47" s="313"/>
      <c r="H47" s="313"/>
      <c r="I47" s="313"/>
      <c r="J47" s="313"/>
    </row>
    <row r="48" spans="1:12" ht="18">
      <c r="A48" s="317"/>
      <c r="B48" s="318" t="s">
        <v>1</v>
      </c>
      <c r="C48" s="318"/>
      <c r="D48" s="318"/>
      <c r="E48" s="318"/>
      <c r="F48" s="318"/>
      <c r="G48" s="318"/>
      <c r="H48" s="318"/>
      <c r="I48" s="318"/>
      <c r="J48" s="318"/>
    </row>
    <row r="49" spans="1:14" ht="18">
      <c r="A49" s="317"/>
      <c r="B49" s="318" t="s">
        <v>2</v>
      </c>
      <c r="C49" s="318"/>
      <c r="D49" s="318"/>
      <c r="E49" s="318"/>
      <c r="F49" s="318"/>
      <c r="G49" s="318"/>
      <c r="H49" s="318"/>
      <c r="I49" s="318"/>
      <c r="J49" s="318"/>
    </row>
    <row r="50" spans="1:14" ht="15" customHeight="1">
      <c r="A50" s="300" t="s">
        <v>3</v>
      </c>
      <c r="B50" s="300" t="s">
        <v>4</v>
      </c>
      <c r="C50" s="300" t="s">
        <v>5</v>
      </c>
      <c r="D50" s="319" t="s">
        <v>38</v>
      </c>
      <c r="E50" s="319" t="s">
        <v>27</v>
      </c>
      <c r="F50" s="319" t="s">
        <v>50</v>
      </c>
      <c r="G50" s="208" t="s">
        <v>40</v>
      </c>
      <c r="H50" s="320" t="s">
        <v>51</v>
      </c>
      <c r="I50" s="320" t="s">
        <v>52</v>
      </c>
      <c r="J50" s="320" t="s">
        <v>53</v>
      </c>
    </row>
    <row r="51" spans="1:14">
      <c r="A51" s="300"/>
      <c r="B51" s="300"/>
      <c r="C51" s="300"/>
      <c r="D51" s="319"/>
      <c r="E51" s="319"/>
      <c r="F51" s="319"/>
      <c r="G51" s="206" t="s">
        <v>13</v>
      </c>
      <c r="H51" s="320"/>
      <c r="I51" s="320"/>
      <c r="J51" s="320"/>
    </row>
    <row r="52" spans="1:14" ht="18" customHeight="1">
      <c r="A52" s="117" t="s">
        <v>54</v>
      </c>
      <c r="B52" s="152" t="s">
        <v>55</v>
      </c>
      <c r="C52" s="121" t="s">
        <v>56</v>
      </c>
      <c r="D52" s="140">
        <f>G52-2</f>
        <v>44680</v>
      </c>
      <c r="E52" s="140">
        <f>G52-1</f>
        <v>44681</v>
      </c>
      <c r="F52" s="140">
        <f>G52-2</f>
        <v>44680</v>
      </c>
      <c r="G52" s="120">
        <v>44682</v>
      </c>
      <c r="H52" s="145">
        <f>G52+31</f>
        <v>44713</v>
      </c>
      <c r="I52" s="145">
        <f>H52+4</f>
        <v>44717</v>
      </c>
      <c r="J52" s="145">
        <f>I52+2</f>
        <v>44719</v>
      </c>
      <c r="K52" s="116"/>
    </row>
    <row r="53" spans="1:14" ht="18" customHeight="1">
      <c r="A53" s="117" t="s">
        <v>387</v>
      </c>
      <c r="B53" s="152" t="s">
        <v>353</v>
      </c>
      <c r="C53" s="121" t="s">
        <v>378</v>
      </c>
      <c r="D53" s="140">
        <f t="shared" ref="D53:D57" si="9">G53-2</f>
        <v>44687</v>
      </c>
      <c r="E53" s="140">
        <f t="shared" ref="E53:E57" si="10">G53-1</f>
        <v>44688</v>
      </c>
      <c r="F53" s="140">
        <f>G53-2</f>
        <v>44687</v>
      </c>
      <c r="G53" s="120">
        <v>44689</v>
      </c>
      <c r="H53" s="145">
        <f t="shared" ref="H53:H55" si="11">G53+31</f>
        <v>44720</v>
      </c>
      <c r="I53" s="145">
        <f t="shared" ref="I53:I55" si="12">H53+4</f>
        <v>44724</v>
      </c>
      <c r="J53" s="145">
        <f t="shared" ref="J53:J55" si="13">I53+2</f>
        <v>44726</v>
      </c>
    </row>
    <row r="54" spans="1:14" ht="18" customHeight="1">
      <c r="A54" s="117" t="s">
        <v>388</v>
      </c>
      <c r="B54" s="152" t="s">
        <v>349</v>
      </c>
      <c r="C54" s="121" t="s">
        <v>379</v>
      </c>
      <c r="D54" s="140">
        <f t="shared" si="9"/>
        <v>44694</v>
      </c>
      <c r="E54" s="140">
        <f t="shared" si="10"/>
        <v>44695</v>
      </c>
      <c r="F54" s="140">
        <f t="shared" ref="F54:F55" si="14">G54-2</f>
        <v>44694</v>
      </c>
      <c r="G54" s="120">
        <v>44696</v>
      </c>
      <c r="H54" s="145">
        <f t="shared" si="11"/>
        <v>44727</v>
      </c>
      <c r="I54" s="145">
        <f t="shared" si="12"/>
        <v>44731</v>
      </c>
      <c r="J54" s="145">
        <f t="shared" si="13"/>
        <v>44733</v>
      </c>
    </row>
    <row r="55" spans="1:14" ht="18" customHeight="1">
      <c r="A55" s="117" t="s">
        <v>389</v>
      </c>
      <c r="B55" s="152" t="s">
        <v>350</v>
      </c>
      <c r="C55" s="121" t="s">
        <v>380</v>
      </c>
      <c r="D55" s="140">
        <f t="shared" si="9"/>
        <v>44701</v>
      </c>
      <c r="E55" s="140">
        <f t="shared" si="10"/>
        <v>44702</v>
      </c>
      <c r="F55" s="140">
        <f t="shared" si="14"/>
        <v>44701</v>
      </c>
      <c r="G55" s="120">
        <v>44703</v>
      </c>
      <c r="H55" s="145">
        <f t="shared" si="11"/>
        <v>44734</v>
      </c>
      <c r="I55" s="145">
        <f t="shared" si="12"/>
        <v>44738</v>
      </c>
      <c r="J55" s="145">
        <f t="shared" si="13"/>
        <v>44740</v>
      </c>
    </row>
    <row r="56" spans="1:14" ht="18" customHeight="1">
      <c r="A56" s="117" t="s">
        <v>390</v>
      </c>
      <c r="B56" s="152" t="s">
        <v>355</v>
      </c>
      <c r="C56" s="121" t="s">
        <v>381</v>
      </c>
      <c r="D56" s="140">
        <f t="shared" si="9"/>
        <v>44704</v>
      </c>
      <c r="E56" s="140">
        <f t="shared" si="10"/>
        <v>44705</v>
      </c>
      <c r="F56" s="140">
        <f>G56-2</f>
        <v>44704</v>
      </c>
      <c r="G56" s="120">
        <v>44706</v>
      </c>
      <c r="H56" s="145">
        <f>G56+31</f>
        <v>44737</v>
      </c>
      <c r="I56" s="145">
        <f>H56+4</f>
        <v>44741</v>
      </c>
      <c r="J56" s="145">
        <f>I56+2</f>
        <v>44743</v>
      </c>
    </row>
    <row r="57" spans="1:14">
      <c r="A57" s="117" t="s">
        <v>336</v>
      </c>
      <c r="B57" s="152"/>
      <c r="C57" s="121"/>
      <c r="D57" s="140">
        <f t="shared" si="9"/>
        <v>44715</v>
      </c>
      <c r="E57" s="140">
        <f t="shared" si="10"/>
        <v>44716</v>
      </c>
      <c r="F57" s="140">
        <f>G57-2</f>
        <v>44715</v>
      </c>
      <c r="G57" s="120">
        <v>44717</v>
      </c>
      <c r="H57" s="145">
        <f>G57+31</f>
        <v>44748</v>
      </c>
      <c r="I57" s="145">
        <f>H57+4</f>
        <v>44752</v>
      </c>
      <c r="J57" s="145">
        <f>I57+2</f>
        <v>44754</v>
      </c>
      <c r="K57" s="116"/>
    </row>
    <row r="58" spans="1:14">
      <c r="A58" s="321" t="s">
        <v>57</v>
      </c>
      <c r="B58" s="321"/>
      <c r="C58" s="321"/>
      <c r="D58" s="321"/>
      <c r="E58" s="321"/>
      <c r="F58" s="321"/>
      <c r="G58" s="321"/>
      <c r="H58" s="321"/>
      <c r="I58" s="321"/>
      <c r="J58" s="321"/>
      <c r="K58" s="3"/>
    </row>
    <row r="59" spans="1:14" s="35" customFormat="1">
      <c r="A59" s="322" t="s">
        <v>58</v>
      </c>
      <c r="B59" s="322"/>
      <c r="C59" s="322"/>
      <c r="D59" s="322"/>
      <c r="E59" s="322"/>
      <c r="F59" s="322"/>
      <c r="G59" s="322"/>
      <c r="H59" s="322"/>
      <c r="I59" s="322"/>
      <c r="J59" s="322"/>
      <c r="K59" s="3"/>
      <c r="L59" s="8"/>
      <c r="M59" s="49"/>
      <c r="N59" s="49"/>
    </row>
    <row r="60" spans="1:14" s="36" customFormat="1">
      <c r="A60" s="3"/>
      <c r="B60" s="3"/>
      <c r="C60" s="3"/>
      <c r="D60" s="3"/>
      <c r="E60" s="3"/>
      <c r="F60" s="3"/>
      <c r="G60" s="3"/>
      <c r="H60" s="3"/>
      <c r="I60" s="3"/>
      <c r="J60" s="3"/>
      <c r="K60" s="3"/>
      <c r="L60" s="8"/>
      <c r="M60" s="122"/>
      <c r="N60" s="122"/>
    </row>
    <row r="61" spans="1:14" ht="18">
      <c r="A61" s="323" t="s">
        <v>59</v>
      </c>
      <c r="B61" s="313" t="s">
        <v>49</v>
      </c>
      <c r="C61" s="313"/>
      <c r="D61" s="313"/>
      <c r="E61" s="313"/>
      <c r="F61" s="313"/>
      <c r="G61" s="313"/>
      <c r="H61" s="313"/>
      <c r="I61" s="313"/>
      <c r="J61" s="313"/>
    </row>
    <row r="62" spans="1:14" ht="18" customHeight="1">
      <c r="A62" s="323"/>
      <c r="B62" s="313" t="s">
        <v>60</v>
      </c>
      <c r="C62" s="313"/>
      <c r="D62" s="313"/>
      <c r="E62" s="313"/>
      <c r="F62" s="313"/>
      <c r="G62" s="313"/>
      <c r="H62" s="313"/>
      <c r="I62" s="313"/>
      <c r="J62" s="313"/>
    </row>
    <row r="63" spans="1:14" ht="18" customHeight="1">
      <c r="A63" s="323"/>
      <c r="B63" s="313" t="s">
        <v>61</v>
      </c>
      <c r="C63" s="313"/>
      <c r="D63" s="313"/>
      <c r="E63" s="313"/>
      <c r="F63" s="313"/>
      <c r="G63" s="313"/>
      <c r="H63" s="313"/>
      <c r="I63" s="313"/>
      <c r="J63" s="313"/>
    </row>
    <row r="64" spans="1:14">
      <c r="A64" s="300" t="s">
        <v>3</v>
      </c>
      <c r="B64" s="300" t="s">
        <v>4</v>
      </c>
      <c r="C64" s="300" t="s">
        <v>5</v>
      </c>
      <c r="D64" s="315" t="s">
        <v>38</v>
      </c>
      <c r="E64" s="315" t="s">
        <v>27</v>
      </c>
      <c r="F64" s="315" t="s">
        <v>50</v>
      </c>
      <c r="G64" s="208" t="s">
        <v>40</v>
      </c>
      <c r="H64" s="324" t="s">
        <v>62</v>
      </c>
      <c r="I64" s="320" t="s">
        <v>63</v>
      </c>
      <c r="J64" s="324" t="s">
        <v>64</v>
      </c>
    </row>
    <row r="65" spans="1:14">
      <c r="A65" s="300"/>
      <c r="B65" s="300"/>
      <c r="C65" s="300"/>
      <c r="D65" s="315"/>
      <c r="E65" s="315"/>
      <c r="F65" s="315"/>
      <c r="G65" s="206" t="s">
        <v>13</v>
      </c>
      <c r="H65" s="324"/>
      <c r="I65" s="320"/>
      <c r="J65" s="324"/>
    </row>
    <row r="66" spans="1:14" ht="16.5" customHeight="1">
      <c r="A66" s="244" t="s">
        <v>460</v>
      </c>
      <c r="B66" s="244" t="s">
        <v>351</v>
      </c>
      <c r="C66" s="244" t="s">
        <v>375</v>
      </c>
      <c r="D66" s="245">
        <f t="shared" ref="D66:D71" si="15">G66-3</f>
        <v>44681</v>
      </c>
      <c r="E66" s="246">
        <f t="shared" ref="E66:E71" si="16">G66-3</f>
        <v>44681</v>
      </c>
      <c r="F66" s="246">
        <f t="shared" ref="F66:F71" si="17">G66-3</f>
        <v>44681</v>
      </c>
      <c r="G66" s="247">
        <v>44684</v>
      </c>
      <c r="H66" s="248">
        <f t="shared" ref="H66:H71" si="18">G66+31</f>
        <v>44715</v>
      </c>
      <c r="I66" s="248">
        <f t="shared" ref="I66:I71" si="19">G66+34</f>
        <v>44718</v>
      </c>
      <c r="J66" s="248">
        <f t="shared" ref="J66:J71" si="20">I66+4</f>
        <v>44722</v>
      </c>
      <c r="K66" s="242" t="s">
        <v>461</v>
      </c>
    </row>
    <row r="67" spans="1:14" ht="16.5" customHeight="1">
      <c r="A67" s="249" t="s">
        <v>473</v>
      </c>
      <c r="B67" s="250" t="s">
        <v>474</v>
      </c>
      <c r="C67" s="249" t="s">
        <v>472</v>
      </c>
      <c r="D67" s="251">
        <f t="shared" si="15"/>
        <v>44681</v>
      </c>
      <c r="E67" s="251">
        <f t="shared" si="16"/>
        <v>44681</v>
      </c>
      <c r="F67" s="251">
        <f t="shared" si="17"/>
        <v>44681</v>
      </c>
      <c r="G67" s="252">
        <v>44684</v>
      </c>
      <c r="H67" s="253">
        <f t="shared" si="18"/>
        <v>44715</v>
      </c>
      <c r="I67" s="253">
        <f>G67+34</f>
        <v>44718</v>
      </c>
      <c r="J67" s="253">
        <f>I67+4</f>
        <v>44722</v>
      </c>
      <c r="K67" s="242"/>
    </row>
    <row r="68" spans="1:14" ht="16.5" customHeight="1">
      <c r="A68" s="121" t="s">
        <v>459</v>
      </c>
      <c r="B68" s="152" t="s">
        <v>77</v>
      </c>
      <c r="C68" s="121" t="s">
        <v>78</v>
      </c>
      <c r="D68" s="141">
        <f t="shared" si="15"/>
        <v>44688</v>
      </c>
      <c r="E68" s="141">
        <f t="shared" si="16"/>
        <v>44688</v>
      </c>
      <c r="F68" s="140">
        <f t="shared" si="17"/>
        <v>44688</v>
      </c>
      <c r="G68" s="153">
        <v>44691</v>
      </c>
      <c r="H68" s="142">
        <f t="shared" si="18"/>
        <v>44722</v>
      </c>
      <c r="I68" s="142">
        <f>G68+34</f>
        <v>44725</v>
      </c>
      <c r="J68" s="145">
        <f>I68+4</f>
        <v>44729</v>
      </c>
      <c r="K68" s="242" t="s">
        <v>463</v>
      </c>
    </row>
    <row r="69" spans="1:14" ht="16.5" customHeight="1">
      <c r="A69" s="121" t="s">
        <v>462</v>
      </c>
      <c r="B69" s="121" t="s">
        <v>65</v>
      </c>
      <c r="C69" s="121" t="s">
        <v>66</v>
      </c>
      <c r="D69" s="141">
        <f t="shared" si="15"/>
        <v>44707</v>
      </c>
      <c r="E69" s="140">
        <f t="shared" si="16"/>
        <v>44707</v>
      </c>
      <c r="F69" s="140">
        <f t="shared" si="17"/>
        <v>44707</v>
      </c>
      <c r="G69" s="154">
        <v>44710</v>
      </c>
      <c r="H69" s="142">
        <f t="shared" si="18"/>
        <v>44741</v>
      </c>
      <c r="I69" s="142">
        <f t="shared" si="19"/>
        <v>44744</v>
      </c>
      <c r="J69" s="145">
        <f t="shared" si="20"/>
        <v>44748</v>
      </c>
      <c r="K69" s="242" t="s">
        <v>464</v>
      </c>
      <c r="M69" s="46"/>
    </row>
    <row r="70" spans="1:14" ht="16.5" customHeight="1">
      <c r="A70" s="121" t="s">
        <v>385</v>
      </c>
      <c r="B70" s="121" t="s">
        <v>354</v>
      </c>
      <c r="C70" s="121" t="s">
        <v>376</v>
      </c>
      <c r="D70" s="141">
        <f t="shared" si="15"/>
        <v>44702</v>
      </c>
      <c r="E70" s="141">
        <f t="shared" si="16"/>
        <v>44702</v>
      </c>
      <c r="F70" s="140">
        <f t="shared" si="17"/>
        <v>44702</v>
      </c>
      <c r="G70" s="153">
        <v>44705</v>
      </c>
      <c r="H70" s="142">
        <f t="shared" si="18"/>
        <v>44736</v>
      </c>
      <c r="I70" s="142">
        <f t="shared" si="19"/>
        <v>44739</v>
      </c>
      <c r="J70" s="145">
        <f t="shared" si="20"/>
        <v>44743</v>
      </c>
    </row>
    <row r="71" spans="1:14" s="99" customFormat="1" ht="16.5" customHeight="1">
      <c r="A71" s="121" t="s">
        <v>386</v>
      </c>
      <c r="B71" s="152" t="s">
        <v>345</v>
      </c>
      <c r="C71" s="121" t="s">
        <v>377</v>
      </c>
      <c r="D71" s="141">
        <f t="shared" si="15"/>
        <v>44709</v>
      </c>
      <c r="E71" s="140">
        <f t="shared" si="16"/>
        <v>44709</v>
      </c>
      <c r="F71" s="140">
        <f t="shared" si="17"/>
        <v>44709</v>
      </c>
      <c r="G71" s="120">
        <v>44712</v>
      </c>
      <c r="H71" s="145">
        <f t="shared" si="18"/>
        <v>44743</v>
      </c>
      <c r="I71" s="142">
        <f t="shared" si="19"/>
        <v>44746</v>
      </c>
      <c r="J71" s="145">
        <f t="shared" si="20"/>
        <v>44750</v>
      </c>
      <c r="K71" s="98"/>
      <c r="L71" s="98"/>
      <c r="M71" s="98"/>
      <c r="N71" s="98"/>
    </row>
    <row r="72" spans="1:14">
      <c r="A72" s="321" t="s">
        <v>57</v>
      </c>
      <c r="B72" s="321"/>
      <c r="C72" s="321"/>
      <c r="D72" s="321"/>
      <c r="E72" s="321"/>
      <c r="F72" s="321"/>
      <c r="G72" s="321"/>
      <c r="H72" s="321"/>
      <c r="I72" s="321"/>
      <c r="J72" s="321"/>
    </row>
    <row r="73" spans="1:14" s="35" customFormat="1">
      <c r="A73" s="325" t="s">
        <v>58</v>
      </c>
      <c r="B73" s="325"/>
      <c r="C73" s="325"/>
      <c r="D73" s="325"/>
      <c r="E73" s="325"/>
      <c r="F73" s="325"/>
      <c r="G73" s="325"/>
      <c r="H73" s="325"/>
      <c r="I73" s="325"/>
      <c r="J73" s="325"/>
      <c r="K73" s="3"/>
      <c r="L73" s="49"/>
      <c r="M73" s="49"/>
      <c r="N73" s="49"/>
    </row>
    <row r="74" spans="1:14" s="36" customFormat="1">
      <c r="A74" s="3"/>
      <c r="B74" s="3"/>
      <c r="C74" s="3"/>
      <c r="D74" s="3"/>
      <c r="E74" s="3"/>
      <c r="F74" s="3"/>
      <c r="G74" s="3"/>
      <c r="H74" s="3"/>
      <c r="I74" s="3"/>
      <c r="J74" s="3"/>
      <c r="K74" s="3"/>
      <c r="L74" s="8"/>
      <c r="M74" s="122"/>
      <c r="N74" s="122"/>
    </row>
    <row r="75" spans="1:14" ht="18">
      <c r="A75" s="323" t="s">
        <v>67</v>
      </c>
      <c r="B75" s="326" t="s">
        <v>68</v>
      </c>
      <c r="C75" s="326"/>
      <c r="D75" s="326"/>
      <c r="E75" s="326"/>
      <c r="F75" s="326"/>
      <c r="G75" s="326"/>
      <c r="H75" s="326"/>
      <c r="I75" s="326"/>
      <c r="J75" s="326"/>
      <c r="K75" s="3"/>
    </row>
    <row r="76" spans="1:14" ht="18">
      <c r="A76" s="323"/>
      <c r="B76" s="327" t="s">
        <v>69</v>
      </c>
      <c r="C76" s="327"/>
      <c r="D76" s="327"/>
      <c r="E76" s="327"/>
      <c r="F76" s="327"/>
      <c r="G76" s="327"/>
      <c r="H76" s="327"/>
      <c r="I76" s="327"/>
      <c r="J76" s="327"/>
    </row>
    <row r="77" spans="1:14" ht="18">
      <c r="A77" s="323"/>
      <c r="B77" s="328" t="s">
        <v>70</v>
      </c>
      <c r="C77" s="328"/>
      <c r="D77" s="328"/>
      <c r="E77" s="328"/>
      <c r="F77" s="328"/>
      <c r="G77" s="328"/>
      <c r="H77" s="328"/>
      <c r="I77" s="328"/>
      <c r="J77" s="328"/>
    </row>
    <row r="78" spans="1:14" ht="15" customHeight="1">
      <c r="A78" s="300" t="s">
        <v>3</v>
      </c>
      <c r="B78" s="300" t="s">
        <v>4</v>
      </c>
      <c r="C78" s="300" t="s">
        <v>5</v>
      </c>
      <c r="D78" s="315" t="s">
        <v>38</v>
      </c>
      <c r="E78" s="315" t="s">
        <v>27</v>
      </c>
      <c r="F78" s="315" t="s">
        <v>50</v>
      </c>
      <c r="G78" s="208" t="s">
        <v>40</v>
      </c>
      <c r="H78" s="320" t="s">
        <v>71</v>
      </c>
      <c r="I78" s="320" t="s">
        <v>72</v>
      </c>
      <c r="J78" s="320" t="s">
        <v>73</v>
      </c>
    </row>
    <row r="79" spans="1:14">
      <c r="A79" s="300"/>
      <c r="B79" s="300"/>
      <c r="C79" s="300"/>
      <c r="D79" s="315"/>
      <c r="E79" s="315"/>
      <c r="F79" s="315"/>
      <c r="G79" s="206" t="s">
        <v>13</v>
      </c>
      <c r="H79" s="320"/>
      <c r="I79" s="320"/>
      <c r="J79" s="320"/>
    </row>
    <row r="80" spans="1:14">
      <c r="A80" s="152" t="s">
        <v>369</v>
      </c>
      <c r="B80" s="152" t="s">
        <v>352</v>
      </c>
      <c r="C80" s="152" t="s">
        <v>368</v>
      </c>
      <c r="D80" s="140">
        <f t="shared" ref="D80" si="21">G80-2</f>
        <v>44691</v>
      </c>
      <c r="E80" s="140">
        <f t="shared" ref="E80" si="22">G80-2</f>
        <v>44691</v>
      </c>
      <c r="F80" s="140">
        <f t="shared" ref="F80" si="23">G80-2</f>
        <v>44691</v>
      </c>
      <c r="G80" s="120">
        <v>44693</v>
      </c>
      <c r="H80" s="142">
        <f t="shared" ref="H80:H84" si="24">G80+29</f>
        <v>44722</v>
      </c>
      <c r="I80" s="142">
        <f t="shared" ref="I80:I84" si="25">H80+4</f>
        <v>44726</v>
      </c>
      <c r="J80" s="142">
        <f t="shared" ref="J80:J84" si="26">I80+2</f>
        <v>44728</v>
      </c>
    </row>
    <row r="81" spans="1:14">
      <c r="A81" s="121" t="s">
        <v>74</v>
      </c>
      <c r="B81" s="152" t="s">
        <v>75</v>
      </c>
      <c r="C81" s="121" t="s">
        <v>76</v>
      </c>
      <c r="D81" s="140">
        <f t="shared" ref="D81" si="27">G81-2</f>
        <v>44693</v>
      </c>
      <c r="E81" s="140">
        <f t="shared" ref="E81" si="28">G81-2</f>
        <v>44693</v>
      </c>
      <c r="F81" s="140">
        <f t="shared" ref="F81" si="29">G81-2</f>
        <v>44693</v>
      </c>
      <c r="G81" s="120">
        <v>44695</v>
      </c>
      <c r="H81" s="142">
        <f t="shared" si="24"/>
        <v>44724</v>
      </c>
      <c r="I81" s="142">
        <f t="shared" si="25"/>
        <v>44728</v>
      </c>
      <c r="J81" s="142">
        <f t="shared" si="26"/>
        <v>44730</v>
      </c>
    </row>
    <row r="82" spans="1:14">
      <c r="A82" s="121" t="s">
        <v>395</v>
      </c>
      <c r="B82" s="152" t="s">
        <v>347</v>
      </c>
      <c r="C82" s="121" t="s">
        <v>382</v>
      </c>
      <c r="D82" s="140">
        <f t="shared" ref="D82:D84" si="30">G82-2</f>
        <v>44706</v>
      </c>
      <c r="E82" s="140">
        <f t="shared" ref="E82:E84" si="31">G82-2</f>
        <v>44706</v>
      </c>
      <c r="F82" s="141">
        <f t="shared" ref="F82:F84" si="32">G82-2</f>
        <v>44706</v>
      </c>
      <c r="G82" s="120">
        <v>44708</v>
      </c>
      <c r="H82" s="142">
        <f t="shared" si="24"/>
        <v>44737</v>
      </c>
      <c r="I82" s="142">
        <f t="shared" si="25"/>
        <v>44741</v>
      </c>
      <c r="J82" s="142">
        <f t="shared" si="26"/>
        <v>44743</v>
      </c>
    </row>
    <row r="83" spans="1:14">
      <c r="A83" s="121" t="s">
        <v>394</v>
      </c>
      <c r="B83" s="152" t="s">
        <v>346</v>
      </c>
      <c r="C83" s="121" t="s">
        <v>383</v>
      </c>
      <c r="D83" s="140">
        <f t="shared" si="30"/>
        <v>44707</v>
      </c>
      <c r="E83" s="140">
        <f t="shared" si="31"/>
        <v>44707</v>
      </c>
      <c r="F83" s="140">
        <f t="shared" si="32"/>
        <v>44707</v>
      </c>
      <c r="G83" s="120">
        <v>44709</v>
      </c>
      <c r="H83" s="142">
        <f t="shared" si="24"/>
        <v>44738</v>
      </c>
      <c r="I83" s="142">
        <f t="shared" si="25"/>
        <v>44742</v>
      </c>
      <c r="J83" s="142">
        <f t="shared" si="26"/>
        <v>44744</v>
      </c>
    </row>
    <row r="84" spans="1:14">
      <c r="A84" s="121" t="s">
        <v>396</v>
      </c>
      <c r="B84" s="152" t="s">
        <v>348</v>
      </c>
      <c r="C84" s="121" t="s">
        <v>384</v>
      </c>
      <c r="D84" s="140">
        <f t="shared" si="30"/>
        <v>44713</v>
      </c>
      <c r="E84" s="140">
        <f t="shared" si="31"/>
        <v>44713</v>
      </c>
      <c r="F84" s="140">
        <f t="shared" si="32"/>
        <v>44713</v>
      </c>
      <c r="G84" s="120">
        <v>44715</v>
      </c>
      <c r="H84" s="142">
        <f t="shared" si="24"/>
        <v>44744</v>
      </c>
      <c r="I84" s="142">
        <f t="shared" si="25"/>
        <v>44748</v>
      </c>
      <c r="J84" s="142">
        <f t="shared" si="26"/>
        <v>44750</v>
      </c>
    </row>
    <row r="85" spans="1:14">
      <c r="A85" s="321" t="s">
        <v>57</v>
      </c>
      <c r="B85" s="321"/>
      <c r="C85" s="321"/>
      <c r="D85" s="321"/>
      <c r="E85" s="321"/>
      <c r="F85" s="321"/>
      <c r="G85" s="321"/>
      <c r="H85" s="321"/>
      <c r="I85" s="321"/>
      <c r="J85" s="321"/>
    </row>
    <row r="86" spans="1:14" s="35" customFormat="1">
      <c r="A86" s="329" t="s">
        <v>79</v>
      </c>
      <c r="B86" s="329"/>
      <c r="C86" s="329"/>
      <c r="D86" s="329"/>
      <c r="E86" s="329"/>
      <c r="F86" s="329"/>
      <c r="G86" s="329"/>
      <c r="H86" s="329"/>
      <c r="I86" s="329"/>
      <c r="J86" s="329"/>
      <c r="K86" s="8"/>
      <c r="L86" s="8"/>
      <c r="M86" s="49"/>
      <c r="N86" s="49"/>
    </row>
    <row r="87" spans="1:14" s="36" customFormat="1">
      <c r="A87" s="34"/>
      <c r="B87" s="34"/>
      <c r="C87" s="34"/>
      <c r="D87" s="34"/>
      <c r="E87" s="34"/>
      <c r="F87" s="34"/>
      <c r="G87" s="34"/>
      <c r="H87" s="34"/>
      <c r="I87" s="34"/>
      <c r="J87" s="34"/>
      <c r="K87" s="3"/>
      <c r="L87" s="8"/>
      <c r="M87" s="122"/>
      <c r="N87" s="122"/>
    </row>
    <row r="88" spans="1:14" s="36" customFormat="1" ht="18">
      <c r="A88" s="330" t="s">
        <v>80</v>
      </c>
      <c r="B88" s="313" t="s">
        <v>81</v>
      </c>
      <c r="C88" s="313"/>
      <c r="D88" s="313"/>
      <c r="E88" s="313"/>
      <c r="F88" s="313"/>
      <c r="G88" s="313"/>
      <c r="H88" s="313"/>
      <c r="I88" s="313"/>
      <c r="J88" s="3"/>
      <c r="L88" s="122"/>
      <c r="M88" s="122"/>
      <c r="N88" s="122"/>
    </row>
    <row r="89" spans="1:14" s="36" customFormat="1" ht="18">
      <c r="A89" s="330"/>
      <c r="B89" s="331" t="s">
        <v>82</v>
      </c>
      <c r="C89" s="331"/>
      <c r="D89" s="331"/>
      <c r="E89" s="331"/>
      <c r="F89" s="331"/>
      <c r="G89" s="331"/>
      <c r="H89" s="331"/>
      <c r="I89" s="331"/>
      <c r="J89" s="3"/>
      <c r="L89" s="122"/>
      <c r="M89" s="122"/>
      <c r="N89" s="122"/>
    </row>
    <row r="90" spans="1:14" s="36" customFormat="1" ht="18">
      <c r="A90" s="330"/>
      <c r="B90" s="327" t="s">
        <v>83</v>
      </c>
      <c r="C90" s="327"/>
      <c r="D90" s="327"/>
      <c r="E90" s="327"/>
      <c r="F90" s="327"/>
      <c r="G90" s="327"/>
      <c r="H90" s="327"/>
      <c r="I90" s="327"/>
      <c r="J90" s="3"/>
      <c r="L90" s="122"/>
      <c r="M90" s="122"/>
      <c r="N90" s="122"/>
    </row>
    <row r="91" spans="1:14" s="36" customFormat="1">
      <c r="A91" s="332" t="s">
        <v>3</v>
      </c>
      <c r="B91" s="332" t="s">
        <v>4</v>
      </c>
      <c r="C91" s="332" t="s">
        <v>5</v>
      </c>
      <c r="D91" s="319" t="s">
        <v>84</v>
      </c>
      <c r="E91" s="319" t="s">
        <v>27</v>
      </c>
      <c r="F91" s="319" t="s">
        <v>85</v>
      </c>
      <c r="G91" s="157" t="s">
        <v>9</v>
      </c>
      <c r="H91" s="332" t="s">
        <v>86</v>
      </c>
      <c r="I91" s="157" t="s">
        <v>12</v>
      </c>
      <c r="J91" s="3"/>
      <c r="L91" s="122"/>
      <c r="M91" s="122"/>
      <c r="N91" s="122"/>
    </row>
    <row r="92" spans="1:14" s="36" customFormat="1">
      <c r="A92" s="332"/>
      <c r="B92" s="332"/>
      <c r="C92" s="332"/>
      <c r="D92" s="319"/>
      <c r="E92" s="319"/>
      <c r="F92" s="319"/>
      <c r="G92" s="210" t="s">
        <v>13</v>
      </c>
      <c r="H92" s="332"/>
      <c r="I92" s="158" t="s">
        <v>87</v>
      </c>
      <c r="J92" s="3"/>
      <c r="L92" s="122"/>
      <c r="M92" s="122"/>
      <c r="N92" s="122"/>
    </row>
    <row r="93" spans="1:14" s="36" customFormat="1">
      <c r="A93" s="146"/>
      <c r="B93" s="119"/>
      <c r="C93" s="146"/>
      <c r="D93" s="148"/>
      <c r="E93" s="148"/>
      <c r="F93" s="148"/>
      <c r="G93" s="149"/>
      <c r="H93" s="159"/>
      <c r="I93" s="160">
        <f>G93+45</f>
        <v>45</v>
      </c>
      <c r="J93" s="3"/>
      <c r="L93" s="122"/>
      <c r="M93" s="122"/>
      <c r="N93" s="122"/>
    </row>
    <row r="94" spans="1:14" s="36" customFormat="1">
      <c r="A94" s="146"/>
      <c r="B94" s="119"/>
      <c r="C94" s="146"/>
      <c r="D94" s="148"/>
      <c r="E94" s="148"/>
      <c r="F94" s="148"/>
      <c r="G94" s="149"/>
      <c r="H94" s="159"/>
      <c r="I94" s="160">
        <f>G94+45</f>
        <v>45</v>
      </c>
      <c r="J94" s="3"/>
      <c r="L94" s="122"/>
      <c r="M94" s="122"/>
      <c r="N94" s="122"/>
    </row>
    <row r="95" spans="1:14" s="36" customFormat="1">
      <c r="A95" s="146"/>
      <c r="B95" s="119"/>
      <c r="C95" s="146"/>
      <c r="D95" s="148"/>
      <c r="E95" s="148"/>
      <c r="F95" s="148"/>
      <c r="G95" s="149"/>
      <c r="H95" s="159"/>
      <c r="I95" s="160">
        <f>G95+45</f>
        <v>45</v>
      </c>
      <c r="J95" s="3"/>
      <c r="L95" s="122"/>
      <c r="M95" s="122"/>
      <c r="N95" s="122"/>
    </row>
    <row r="96" spans="1:14" s="36" customFormat="1" ht="15" customHeight="1">
      <c r="A96" s="146"/>
      <c r="B96" s="119"/>
      <c r="C96" s="146"/>
      <c r="D96" s="148"/>
      <c r="E96" s="148"/>
      <c r="F96" s="148"/>
      <c r="G96" s="149"/>
      <c r="H96" s="159"/>
      <c r="I96" s="160">
        <f>G96+45</f>
        <v>45</v>
      </c>
      <c r="J96" s="3"/>
      <c r="L96" s="122"/>
      <c r="M96" s="122"/>
      <c r="N96" s="122"/>
    </row>
    <row r="97" spans="1:15" s="36" customFormat="1" ht="15.75" hidden="1" thickBot="1">
      <c r="A97" s="108" t="s">
        <v>88</v>
      </c>
      <c r="B97" s="109"/>
      <c r="C97" s="108" t="s">
        <v>89</v>
      </c>
      <c r="D97" s="110">
        <f>D96+7</f>
        <v>7</v>
      </c>
      <c r="E97" s="111">
        <f>E96+7</f>
        <v>7</v>
      </c>
      <c r="F97" s="111">
        <f>G97-2</f>
        <v>5</v>
      </c>
      <c r="G97" s="102">
        <f>G96+7</f>
        <v>7</v>
      </c>
      <c r="H97" s="112" t="s">
        <v>90</v>
      </c>
      <c r="I97" s="113">
        <f>G97+45</f>
        <v>52</v>
      </c>
      <c r="J97" s="3"/>
      <c r="L97" s="122"/>
      <c r="M97" s="122"/>
      <c r="N97" s="122"/>
    </row>
    <row r="98" spans="1:15" s="36" customFormat="1">
      <c r="A98" s="333"/>
      <c r="B98" s="333"/>
      <c r="C98" s="333"/>
      <c r="D98" s="333"/>
      <c r="E98" s="333"/>
      <c r="F98" s="333"/>
      <c r="G98" s="333"/>
      <c r="H98" s="333"/>
      <c r="I98" s="96"/>
      <c r="J98" s="3"/>
      <c r="L98" s="122"/>
      <c r="M98" s="122"/>
      <c r="N98" s="122"/>
    </row>
    <row r="99" spans="1:15" s="36" customFormat="1" ht="15.75" hidden="1" thickBot="1">
      <c r="A99" s="334" t="s">
        <v>91</v>
      </c>
      <c r="B99" s="334"/>
      <c r="C99" s="334"/>
      <c r="D99" s="334"/>
      <c r="E99" s="334"/>
      <c r="F99" s="334"/>
      <c r="G99" s="334"/>
      <c r="H99" s="334"/>
      <c r="I99" s="334"/>
      <c r="J99" s="3"/>
      <c r="L99" s="122"/>
      <c r="M99" s="122"/>
      <c r="N99" s="122"/>
    </row>
    <row r="100" spans="1:15" s="36" customFormat="1">
      <c r="A100" s="335"/>
      <c r="B100" s="335"/>
      <c r="C100" s="335"/>
      <c r="D100" s="335"/>
      <c r="E100" s="335"/>
      <c r="F100" s="335"/>
      <c r="G100" s="335"/>
      <c r="H100" s="335"/>
      <c r="I100" s="335"/>
      <c r="J100" s="335"/>
      <c r="K100" s="335"/>
      <c r="L100" s="8"/>
      <c r="M100" s="122"/>
      <c r="N100" s="122"/>
    </row>
    <row r="101" spans="1:15">
      <c r="A101" s="336" t="s">
        <v>344</v>
      </c>
      <c r="B101" s="337" t="s">
        <v>92</v>
      </c>
      <c r="C101" s="337"/>
      <c r="D101" s="337"/>
      <c r="E101" s="337"/>
      <c r="F101" s="337"/>
      <c r="G101" s="337"/>
      <c r="H101" s="337"/>
      <c r="I101" s="337"/>
      <c r="J101" s="337"/>
      <c r="K101" s="337"/>
      <c r="L101" s="161"/>
      <c r="M101" s="162"/>
      <c r="N101" s="163"/>
    </row>
    <row r="102" spans="1:15">
      <c r="A102" s="336"/>
      <c r="B102" s="338" t="s">
        <v>471</v>
      </c>
      <c r="C102" s="339"/>
      <c r="D102" s="339"/>
      <c r="E102" s="339"/>
      <c r="F102" s="339"/>
      <c r="G102" s="339"/>
      <c r="H102" s="339"/>
      <c r="I102" s="339"/>
      <c r="J102" s="339"/>
      <c r="K102" s="339"/>
      <c r="L102" s="161"/>
      <c r="M102" s="162"/>
      <c r="N102" s="163"/>
    </row>
    <row r="103" spans="1:15">
      <c r="A103" s="336"/>
      <c r="B103" s="339" t="s">
        <v>94</v>
      </c>
      <c r="C103" s="339"/>
      <c r="D103" s="339"/>
      <c r="E103" s="339"/>
      <c r="F103" s="339"/>
      <c r="G103" s="339"/>
      <c r="H103" s="339"/>
      <c r="I103" s="339"/>
      <c r="J103" s="339"/>
      <c r="K103" s="339"/>
      <c r="L103" s="161"/>
      <c r="M103" s="162"/>
      <c r="N103" s="163"/>
    </row>
    <row r="104" spans="1:15">
      <c r="A104" s="350" t="s">
        <v>3</v>
      </c>
      <c r="B104" s="350" t="s">
        <v>4</v>
      </c>
      <c r="C104" s="350" t="s">
        <v>5</v>
      </c>
      <c r="D104" s="351" t="s">
        <v>38</v>
      </c>
      <c r="E104" s="351" t="s">
        <v>27</v>
      </c>
      <c r="F104" s="351" t="s">
        <v>39</v>
      </c>
      <c r="G104" s="211" t="s">
        <v>40</v>
      </c>
      <c r="H104" s="340" t="s">
        <v>10</v>
      </c>
      <c r="I104" s="341" t="s">
        <v>12</v>
      </c>
      <c r="J104" s="341"/>
      <c r="K104" s="341"/>
      <c r="L104" s="341"/>
      <c r="M104" s="341"/>
      <c r="N104" s="164"/>
    </row>
    <row r="105" spans="1:15" ht="25.5" customHeight="1">
      <c r="A105" s="350"/>
      <c r="B105" s="350"/>
      <c r="C105" s="350"/>
      <c r="D105" s="351"/>
      <c r="E105" s="351"/>
      <c r="F105" s="351"/>
      <c r="G105" s="58" t="s">
        <v>13</v>
      </c>
      <c r="H105" s="340"/>
      <c r="I105" s="131" t="s">
        <v>95</v>
      </c>
      <c r="J105" s="131" t="s">
        <v>96</v>
      </c>
      <c r="K105" s="131" t="s">
        <v>97</v>
      </c>
      <c r="L105" s="132" t="s">
        <v>98</v>
      </c>
      <c r="M105" s="133" t="s">
        <v>99</v>
      </c>
      <c r="N105" s="134" t="s">
        <v>100</v>
      </c>
    </row>
    <row r="106" spans="1:15" s="36" customFormat="1" ht="30">
      <c r="A106" s="78" t="s">
        <v>116</v>
      </c>
      <c r="B106" s="79"/>
      <c r="C106" s="80" t="s">
        <v>117</v>
      </c>
      <c r="D106" s="82">
        <f>G106-1</f>
        <v>44690</v>
      </c>
      <c r="E106" s="82">
        <f>G106-1</f>
        <v>44690</v>
      </c>
      <c r="F106" s="82">
        <f>G106-2</f>
        <v>44689</v>
      </c>
      <c r="G106" s="81">
        <v>44691</v>
      </c>
      <c r="H106" s="14" t="s">
        <v>468</v>
      </c>
      <c r="I106" s="21">
        <v>44696</v>
      </c>
      <c r="J106" s="19">
        <f>I106+9</f>
        <v>44705</v>
      </c>
      <c r="K106" s="165">
        <f>J106+15</f>
        <v>44720</v>
      </c>
      <c r="L106" s="166">
        <f>K106+4</f>
        <v>44724</v>
      </c>
      <c r="M106" s="167">
        <f t="shared" ref="M106:N108" si="33">L106+1</f>
        <v>44725</v>
      </c>
      <c r="N106" s="130">
        <f t="shared" si="33"/>
        <v>44726</v>
      </c>
      <c r="O106" s="35"/>
    </row>
    <row r="107" spans="1:15" ht="30">
      <c r="A107" s="78" t="s">
        <v>118</v>
      </c>
      <c r="B107" s="79"/>
      <c r="C107" s="80" t="s">
        <v>119</v>
      </c>
      <c r="D107" s="82">
        <f>G107-1</f>
        <v>44693</v>
      </c>
      <c r="E107" s="82">
        <f>G107-1</f>
        <v>44693</v>
      </c>
      <c r="F107" s="82">
        <f>G107-2</f>
        <v>44692</v>
      </c>
      <c r="G107" s="81">
        <v>44694</v>
      </c>
      <c r="H107" s="14" t="s">
        <v>469</v>
      </c>
      <c r="I107" s="21">
        <f>G107+3</f>
        <v>44697</v>
      </c>
      <c r="J107" s="19">
        <f>I107+9</f>
        <v>44706</v>
      </c>
      <c r="K107" s="165">
        <f>J107+15</f>
        <v>44721</v>
      </c>
      <c r="L107" s="166">
        <f>K107+4</f>
        <v>44725</v>
      </c>
      <c r="M107" s="167">
        <f t="shared" si="33"/>
        <v>44726</v>
      </c>
      <c r="N107" s="166">
        <f t="shared" si="33"/>
        <v>44727</v>
      </c>
    </row>
    <row r="108" spans="1:15" ht="30">
      <c r="A108" s="78" t="s">
        <v>450</v>
      </c>
      <c r="B108" s="79"/>
      <c r="C108" s="80" t="s">
        <v>440</v>
      </c>
      <c r="D108" s="82">
        <f>G108-1</f>
        <v>44707</v>
      </c>
      <c r="E108" s="82">
        <f>G108-1</f>
        <v>44707</v>
      </c>
      <c r="F108" s="82">
        <f>G108-2</f>
        <v>44706</v>
      </c>
      <c r="G108" s="81">
        <v>44708</v>
      </c>
      <c r="H108" s="14" t="s">
        <v>470</v>
      </c>
      <c r="I108" s="21">
        <f>G108+3</f>
        <v>44711</v>
      </c>
      <c r="J108" s="19">
        <f>I108+9</f>
        <v>44720</v>
      </c>
      <c r="K108" s="165">
        <f>J108+15</f>
        <v>44735</v>
      </c>
      <c r="L108" s="166">
        <f>K108+4</f>
        <v>44739</v>
      </c>
      <c r="M108" s="167">
        <f t="shared" si="33"/>
        <v>44740</v>
      </c>
      <c r="N108" s="166">
        <f t="shared" si="33"/>
        <v>44741</v>
      </c>
    </row>
    <row r="109" spans="1:15" s="47" customFormat="1" ht="27.75" customHeight="1">
      <c r="A109" s="227"/>
      <c r="B109" s="228"/>
      <c r="C109" s="78"/>
      <c r="D109" s="78"/>
      <c r="E109" s="78"/>
      <c r="F109" s="78"/>
      <c r="G109" s="78"/>
      <c r="H109" s="14"/>
      <c r="I109" s="21"/>
      <c r="J109" s="19"/>
      <c r="K109" s="165"/>
      <c r="L109" s="166"/>
      <c r="M109" s="167"/>
      <c r="N109" s="166"/>
    </row>
    <row r="110" spans="1:15" ht="15.75">
      <c r="A110" s="342"/>
      <c r="B110" s="342"/>
      <c r="C110" s="342"/>
      <c r="D110" s="342"/>
      <c r="E110" s="342"/>
      <c r="F110" s="342"/>
      <c r="G110" s="342"/>
      <c r="H110" s="342"/>
      <c r="I110" s="342"/>
      <c r="J110" s="342"/>
      <c r="K110" s="342"/>
      <c r="L110" s="123"/>
    </row>
    <row r="111" spans="1:15">
      <c r="A111" s="343" t="s">
        <v>101</v>
      </c>
      <c r="B111" s="343"/>
      <c r="C111" s="343"/>
      <c r="D111" s="343"/>
      <c r="E111" s="343"/>
      <c r="F111" s="343"/>
      <c r="G111" s="343"/>
      <c r="H111" s="343"/>
      <c r="I111" s="343"/>
      <c r="J111" s="343"/>
      <c r="K111" s="343"/>
      <c r="L111" s="124"/>
    </row>
    <row r="112" spans="1:15" s="35" customFormat="1">
      <c r="A112" s="305" t="s">
        <v>102</v>
      </c>
      <c r="B112" s="305"/>
      <c r="C112" s="305"/>
      <c r="D112" s="305"/>
      <c r="E112" s="305"/>
      <c r="F112" s="305"/>
      <c r="G112" s="305"/>
      <c r="H112" s="305"/>
      <c r="I112" s="305"/>
      <c r="J112" s="305"/>
      <c r="K112" s="305"/>
      <c r="L112" s="49"/>
      <c r="M112" s="49"/>
      <c r="N112" s="49"/>
    </row>
    <row r="113" spans="1:15" s="35" customFormat="1">
      <c r="A113" s="22"/>
      <c r="B113" s="22"/>
      <c r="C113" s="22"/>
      <c r="D113" s="22"/>
      <c r="E113" s="22"/>
      <c r="F113" s="22"/>
      <c r="G113" s="22"/>
      <c r="H113" s="22"/>
      <c r="I113" s="22"/>
      <c r="J113" s="22"/>
      <c r="K113" s="22"/>
      <c r="L113" s="125"/>
      <c r="M113" s="125"/>
      <c r="N113" s="125"/>
      <c r="O113" s="22"/>
    </row>
    <row r="114" spans="1:15" s="35" customFormat="1">
      <c r="A114" s="344" t="s">
        <v>103</v>
      </c>
      <c r="B114" s="345" t="s">
        <v>104</v>
      </c>
      <c r="C114" s="345"/>
      <c r="D114" s="345"/>
      <c r="E114" s="345"/>
      <c r="F114" s="345"/>
      <c r="G114" s="345"/>
      <c r="H114" s="345"/>
      <c r="I114" s="345"/>
      <c r="J114" s="345"/>
      <c r="K114" s="345"/>
      <c r="L114" s="345"/>
      <c r="M114" s="346"/>
    </row>
    <row r="115" spans="1:15" s="35" customFormat="1">
      <c r="A115" s="344"/>
      <c r="B115" s="347" t="s">
        <v>374</v>
      </c>
      <c r="C115" s="348"/>
      <c r="D115" s="348"/>
      <c r="E115" s="348"/>
      <c r="F115" s="348"/>
      <c r="G115" s="348"/>
      <c r="H115" s="348"/>
      <c r="I115" s="348"/>
      <c r="J115" s="348"/>
      <c r="K115" s="348"/>
      <c r="L115" s="348"/>
      <c r="M115" s="349"/>
    </row>
    <row r="116" spans="1:15" s="35" customFormat="1">
      <c r="A116" s="344"/>
      <c r="B116" s="348" t="s">
        <v>94</v>
      </c>
      <c r="C116" s="348"/>
      <c r="D116" s="348"/>
      <c r="E116" s="348"/>
      <c r="F116" s="348"/>
      <c r="G116" s="348"/>
      <c r="H116" s="348"/>
      <c r="I116" s="348"/>
      <c r="J116" s="348"/>
      <c r="K116" s="348"/>
      <c r="L116" s="348"/>
      <c r="M116" s="349"/>
    </row>
    <row r="117" spans="1:15" s="35" customFormat="1">
      <c r="A117" s="359" t="s">
        <v>3</v>
      </c>
      <c r="B117" s="359" t="s">
        <v>4</v>
      </c>
      <c r="C117" s="359" t="s">
        <v>5</v>
      </c>
      <c r="D117" s="360" t="s">
        <v>84</v>
      </c>
      <c r="E117" s="360" t="s">
        <v>27</v>
      </c>
      <c r="F117" s="360" t="s">
        <v>105</v>
      </c>
      <c r="G117" s="239" t="s">
        <v>40</v>
      </c>
      <c r="H117" s="352" t="s">
        <v>106</v>
      </c>
      <c r="I117" s="353" t="s">
        <v>107</v>
      </c>
      <c r="J117" s="354" t="s">
        <v>12</v>
      </c>
      <c r="K117" s="354"/>
      <c r="L117" s="354"/>
      <c r="M117" s="353"/>
    </row>
    <row r="118" spans="1:15" s="8" customFormat="1" ht="45">
      <c r="A118" s="359"/>
      <c r="B118" s="359"/>
      <c r="C118" s="359"/>
      <c r="D118" s="360"/>
      <c r="E118" s="360"/>
      <c r="F118" s="360"/>
      <c r="G118" s="240" t="s">
        <v>13</v>
      </c>
      <c r="H118" s="352"/>
      <c r="I118" s="353"/>
      <c r="J118" s="241" t="s">
        <v>108</v>
      </c>
      <c r="K118" s="230" t="s">
        <v>109</v>
      </c>
      <c r="L118" s="241" t="s">
        <v>110</v>
      </c>
      <c r="M118" s="241" t="s">
        <v>111</v>
      </c>
    </row>
    <row r="119" spans="1:15" s="60" customFormat="1" ht="30">
      <c r="A119" s="78" t="s">
        <v>116</v>
      </c>
      <c r="B119" s="79"/>
      <c r="C119" s="80" t="s">
        <v>117</v>
      </c>
      <c r="D119" s="236">
        <f>G119-2</f>
        <v>44685</v>
      </c>
      <c r="E119" s="237">
        <f>G119-1</f>
        <v>44686</v>
      </c>
      <c r="F119" s="237">
        <f>G119-2</f>
        <v>44685</v>
      </c>
      <c r="G119" s="238">
        <v>44687</v>
      </c>
      <c r="H119" s="233" t="s">
        <v>120</v>
      </c>
      <c r="I119" s="168">
        <v>44697</v>
      </c>
      <c r="J119" s="204">
        <f>I119+34</f>
        <v>44731</v>
      </c>
      <c r="K119" s="204">
        <f>J119+2</f>
        <v>44733</v>
      </c>
      <c r="L119" s="169">
        <f>J119+7</f>
        <v>44738</v>
      </c>
      <c r="M119" s="169">
        <f>J119+10</f>
        <v>44741</v>
      </c>
    </row>
    <row r="120" spans="1:15" s="60" customFormat="1" ht="30">
      <c r="A120" s="78" t="s">
        <v>118</v>
      </c>
      <c r="B120" s="79"/>
      <c r="C120" s="80" t="s">
        <v>119</v>
      </c>
      <c r="D120" s="234">
        <f>G120-1</f>
        <v>44693</v>
      </c>
      <c r="E120" s="234">
        <f>G120-1</f>
        <v>44693</v>
      </c>
      <c r="F120" s="234">
        <f>G120-2</f>
        <v>44692</v>
      </c>
      <c r="G120" s="235">
        <v>44694</v>
      </c>
      <c r="H120" s="233" t="s">
        <v>451</v>
      </c>
      <c r="I120" s="204">
        <v>44711</v>
      </c>
      <c r="J120" s="204">
        <f>I120+29</f>
        <v>44740</v>
      </c>
      <c r="K120" s="204">
        <f>J120+2</f>
        <v>44742</v>
      </c>
      <c r="L120" s="169">
        <f>J120+7</f>
        <v>44747</v>
      </c>
      <c r="M120" s="169">
        <f>J120+10</f>
        <v>44750</v>
      </c>
    </row>
    <row r="121" spans="1:15" s="60" customFormat="1" ht="30">
      <c r="A121" s="78" t="s">
        <v>450</v>
      </c>
      <c r="B121" s="79"/>
      <c r="C121" s="80" t="s">
        <v>440</v>
      </c>
      <c r="D121" s="234">
        <f>G121-1</f>
        <v>44708</v>
      </c>
      <c r="E121" s="234">
        <f>G121-1</f>
        <v>44708</v>
      </c>
      <c r="F121" s="234">
        <f>G121-2</f>
        <v>44707</v>
      </c>
      <c r="G121" s="235">
        <v>44709</v>
      </c>
      <c r="H121" s="233" t="s">
        <v>452</v>
      </c>
      <c r="I121" s="204">
        <v>44715</v>
      </c>
      <c r="J121" s="204">
        <f>I121+30</f>
        <v>44745</v>
      </c>
      <c r="K121" s="204">
        <f>J121+2</f>
        <v>44747</v>
      </c>
      <c r="L121" s="169">
        <f>J121+7</f>
        <v>44752</v>
      </c>
      <c r="M121" s="169">
        <f>J121+10</f>
        <v>44755</v>
      </c>
    </row>
    <row r="122" spans="1:15" s="60" customFormat="1" ht="30">
      <c r="A122" s="78" t="s">
        <v>443</v>
      </c>
      <c r="B122" s="79"/>
      <c r="C122" s="80" t="s">
        <v>442</v>
      </c>
      <c r="D122" s="234">
        <f>G122-1</f>
        <v>44728</v>
      </c>
      <c r="E122" s="234">
        <f>G122-1</f>
        <v>44728</v>
      </c>
      <c r="F122" s="234">
        <f>G122-2</f>
        <v>44727</v>
      </c>
      <c r="G122" s="235">
        <v>44729</v>
      </c>
      <c r="H122" s="233" t="s">
        <v>453</v>
      </c>
      <c r="I122" s="204">
        <v>44738</v>
      </c>
      <c r="J122" s="204">
        <f>I122+32</f>
        <v>44770</v>
      </c>
      <c r="K122" s="204">
        <f>J122+2</f>
        <v>44772</v>
      </c>
      <c r="L122" s="169">
        <f>J122+7</f>
        <v>44777</v>
      </c>
      <c r="M122" s="169">
        <f>J122+10</f>
        <v>44780</v>
      </c>
    </row>
    <row r="123" spans="1:15" s="35" customFormat="1" ht="45" customHeight="1">
      <c r="A123" s="355" t="s">
        <v>121</v>
      </c>
      <c r="B123" s="355"/>
      <c r="C123" s="355"/>
      <c r="D123" s="355"/>
      <c r="E123" s="355"/>
      <c r="F123" s="355"/>
      <c r="G123" s="355"/>
      <c r="H123" s="355"/>
      <c r="I123" s="355"/>
      <c r="J123" s="355"/>
      <c r="K123" s="355"/>
      <c r="L123" s="355"/>
      <c r="M123" s="356"/>
    </row>
    <row r="124" spans="1:15" ht="57" customHeight="1">
      <c r="A124" s="305" t="s">
        <v>102</v>
      </c>
      <c r="B124" s="305"/>
      <c r="C124" s="305"/>
      <c r="D124" s="305"/>
      <c r="E124" s="305"/>
      <c r="F124" s="305"/>
      <c r="G124" s="305"/>
      <c r="H124" s="305"/>
      <c r="I124" s="305"/>
      <c r="J124" s="305"/>
      <c r="K124" s="305"/>
      <c r="L124" s="305"/>
      <c r="M124" s="357"/>
      <c r="N124" s="3"/>
    </row>
    <row r="125" spans="1:15" s="35" customFormat="1">
      <c r="A125" s="358"/>
      <c r="B125" s="358"/>
      <c r="C125" s="358"/>
      <c r="D125" s="358"/>
      <c r="E125" s="358"/>
      <c r="F125" s="358"/>
      <c r="G125" s="358"/>
      <c r="H125" s="358"/>
      <c r="I125" s="358"/>
      <c r="J125" s="8"/>
      <c r="K125" s="8"/>
      <c r="L125" s="49"/>
      <c r="M125" s="49"/>
      <c r="N125" s="49"/>
    </row>
    <row r="126" spans="1:15" s="35" customFormat="1">
      <c r="A126" s="336" t="s">
        <v>122</v>
      </c>
      <c r="B126" s="361" t="s">
        <v>123</v>
      </c>
      <c r="C126" s="361"/>
      <c r="D126" s="361"/>
      <c r="E126" s="361"/>
      <c r="F126" s="361"/>
      <c r="G126" s="361"/>
      <c r="H126" s="361"/>
      <c r="I126" s="361"/>
      <c r="J126" s="8"/>
      <c r="K126" s="8"/>
      <c r="L126" s="8"/>
      <c r="M126" s="49"/>
      <c r="N126" s="49"/>
    </row>
    <row r="127" spans="1:15" s="35" customFormat="1">
      <c r="A127" s="336"/>
      <c r="B127" s="362" t="s">
        <v>93</v>
      </c>
      <c r="C127" s="362"/>
      <c r="D127" s="362"/>
      <c r="E127" s="362"/>
      <c r="F127" s="362"/>
      <c r="G127" s="362"/>
      <c r="H127" s="362"/>
      <c r="I127" s="362"/>
      <c r="J127" s="8"/>
      <c r="K127" s="8"/>
      <c r="L127" s="8"/>
      <c r="M127" s="49"/>
      <c r="N127" s="49"/>
    </row>
    <row r="128" spans="1:15" s="35" customFormat="1" ht="15" customHeight="1">
      <c r="A128" s="336"/>
      <c r="B128" s="362" t="s">
        <v>124</v>
      </c>
      <c r="C128" s="362"/>
      <c r="D128" s="362"/>
      <c r="E128" s="362"/>
      <c r="F128" s="362"/>
      <c r="G128" s="362"/>
      <c r="H128" s="362"/>
      <c r="I128" s="362"/>
      <c r="J128" s="8"/>
      <c r="K128" s="8"/>
      <c r="L128" s="8"/>
      <c r="M128" s="8"/>
      <c r="N128" s="8"/>
      <c r="O128" s="3"/>
    </row>
    <row r="129" spans="1:15" s="35" customFormat="1">
      <c r="A129" s="363" t="s">
        <v>3</v>
      </c>
      <c r="B129" s="363" t="s">
        <v>4</v>
      </c>
      <c r="C129" s="363" t="s">
        <v>5</v>
      </c>
      <c r="D129" s="351" t="s">
        <v>84</v>
      </c>
      <c r="E129" s="351" t="s">
        <v>27</v>
      </c>
      <c r="F129" s="364" t="s">
        <v>125</v>
      </c>
      <c r="G129" s="214" t="s">
        <v>40</v>
      </c>
      <c r="H129" s="365" t="s">
        <v>126</v>
      </c>
      <c r="I129" s="365"/>
      <c r="J129" s="49"/>
      <c r="K129" s="8"/>
      <c r="L129" s="8"/>
      <c r="M129" s="8"/>
      <c r="N129" s="8"/>
      <c r="O129" s="3"/>
    </row>
    <row r="130" spans="1:15" s="35" customFormat="1" ht="45">
      <c r="A130" s="363"/>
      <c r="B130" s="363"/>
      <c r="C130" s="363"/>
      <c r="D130" s="351"/>
      <c r="E130" s="351"/>
      <c r="F130" s="364"/>
      <c r="G130" s="213" t="s">
        <v>13</v>
      </c>
      <c r="H130" s="214" t="s">
        <v>127</v>
      </c>
      <c r="I130" s="214" t="s">
        <v>128</v>
      </c>
      <c r="J130" s="49"/>
      <c r="K130" s="8"/>
      <c r="L130" s="8"/>
      <c r="M130" s="49"/>
      <c r="N130" s="49"/>
    </row>
    <row r="131" spans="1:15" s="35" customFormat="1">
      <c r="A131" s="23" t="s">
        <v>397</v>
      </c>
      <c r="B131" s="24"/>
      <c r="C131" s="23" t="s">
        <v>402</v>
      </c>
      <c r="D131" s="82">
        <f>G131-1</f>
        <v>44684</v>
      </c>
      <c r="E131" s="82">
        <f>G131-1</f>
        <v>44684</v>
      </c>
      <c r="F131" s="82">
        <f>G131-2</f>
        <v>44683</v>
      </c>
      <c r="G131" s="9">
        <v>44685</v>
      </c>
      <c r="H131" s="81">
        <f>G131+3</f>
        <v>44688</v>
      </c>
      <c r="I131" s="81">
        <f>G131+6</f>
        <v>44691</v>
      </c>
      <c r="J131" s="49"/>
      <c r="K131" s="49"/>
      <c r="L131" s="49"/>
      <c r="M131" s="49"/>
      <c r="N131" s="49"/>
    </row>
    <row r="132" spans="1:15" s="35" customFormat="1">
      <c r="A132" s="23" t="s">
        <v>398</v>
      </c>
      <c r="B132" s="24"/>
      <c r="C132" s="23" t="s">
        <v>403</v>
      </c>
      <c r="D132" s="82">
        <f>G132-1</f>
        <v>44691</v>
      </c>
      <c r="E132" s="82">
        <f>G132-1</f>
        <v>44691</v>
      </c>
      <c r="F132" s="82">
        <f>G132-2</f>
        <v>44690</v>
      </c>
      <c r="G132" s="9">
        <v>44692</v>
      </c>
      <c r="H132" s="81">
        <f>G132+3</f>
        <v>44695</v>
      </c>
      <c r="I132" s="81">
        <f>G132+6</f>
        <v>44698</v>
      </c>
      <c r="J132" s="49"/>
      <c r="K132" s="49"/>
      <c r="L132" s="49"/>
      <c r="M132" s="49"/>
      <c r="N132" s="49"/>
    </row>
    <row r="133" spans="1:15" s="35" customFormat="1">
      <c r="A133" s="23" t="s">
        <v>399</v>
      </c>
      <c r="B133" s="24"/>
      <c r="C133" s="23" t="s">
        <v>404</v>
      </c>
      <c r="D133" s="82">
        <f>G133-1</f>
        <v>44698</v>
      </c>
      <c r="E133" s="82">
        <f>G133-1</f>
        <v>44698</v>
      </c>
      <c r="F133" s="82">
        <f>G133-2</f>
        <v>44697</v>
      </c>
      <c r="G133" s="9">
        <v>44699</v>
      </c>
      <c r="H133" s="81">
        <f>G133+3</f>
        <v>44702</v>
      </c>
      <c r="I133" s="81">
        <f>G133+6</f>
        <v>44705</v>
      </c>
      <c r="J133" s="41"/>
      <c r="K133" s="42"/>
      <c r="L133" s="50"/>
      <c r="M133" s="49"/>
      <c r="N133" s="49"/>
    </row>
    <row r="134" spans="1:15" s="35" customFormat="1">
      <c r="A134" s="23" t="s">
        <v>400</v>
      </c>
      <c r="B134" s="24"/>
      <c r="C134" s="23" t="s">
        <v>405</v>
      </c>
      <c r="D134" s="82">
        <f>G134-1</f>
        <v>44705</v>
      </c>
      <c r="E134" s="82">
        <f>G134-1</f>
        <v>44705</v>
      </c>
      <c r="F134" s="82">
        <f>G134-2</f>
        <v>44704</v>
      </c>
      <c r="G134" s="9">
        <v>44706</v>
      </c>
      <c r="H134" s="81">
        <f>G134+3</f>
        <v>44709</v>
      </c>
      <c r="I134" s="81">
        <f>G134+6</f>
        <v>44712</v>
      </c>
      <c r="J134" s="41"/>
      <c r="K134" s="42"/>
      <c r="L134" s="50"/>
      <c r="M134" s="49"/>
      <c r="N134" s="49"/>
    </row>
    <row r="135" spans="1:15" s="35" customFormat="1">
      <c r="A135" s="23" t="s">
        <v>401</v>
      </c>
      <c r="B135" s="24"/>
      <c r="C135" s="23" t="s">
        <v>406</v>
      </c>
      <c r="D135" s="82">
        <f>G135-1</f>
        <v>44712</v>
      </c>
      <c r="E135" s="82">
        <f>G135-1</f>
        <v>44712</v>
      </c>
      <c r="F135" s="82">
        <f>G135-2</f>
        <v>44711</v>
      </c>
      <c r="G135" s="9">
        <v>44713</v>
      </c>
      <c r="H135" s="81">
        <f>G135+3</f>
        <v>44716</v>
      </c>
      <c r="I135" s="81">
        <f>G135+6</f>
        <v>44719</v>
      </c>
      <c r="J135" s="41"/>
      <c r="K135" s="42"/>
      <c r="L135" s="50"/>
      <c r="M135" s="49"/>
      <c r="N135" s="49"/>
    </row>
    <row r="136" spans="1:15" s="35" customFormat="1">
      <c r="A136" s="366" t="s">
        <v>129</v>
      </c>
      <c r="B136" s="366"/>
      <c r="C136" s="366"/>
      <c r="D136" s="366"/>
      <c r="E136" s="366"/>
      <c r="F136" s="366"/>
      <c r="G136" s="366"/>
      <c r="H136" s="366"/>
      <c r="I136" s="366"/>
      <c r="J136" s="49"/>
      <c r="K136" s="49"/>
      <c r="L136" s="49"/>
      <c r="M136" s="49"/>
      <c r="N136" s="49"/>
    </row>
    <row r="137" spans="1:15" s="35" customFormat="1">
      <c r="A137" s="366" t="s">
        <v>130</v>
      </c>
      <c r="B137" s="366"/>
      <c r="C137" s="366"/>
      <c r="D137" s="366"/>
      <c r="E137" s="366"/>
      <c r="F137" s="366"/>
      <c r="G137" s="366"/>
      <c r="H137" s="366"/>
      <c r="I137" s="366"/>
      <c r="J137" s="49"/>
      <c r="K137" s="49"/>
      <c r="L137" s="49"/>
      <c r="M137" s="49"/>
      <c r="N137" s="49"/>
    </row>
    <row r="138" spans="1:15" s="35" customFormat="1">
      <c r="A138" s="366" t="s">
        <v>131</v>
      </c>
      <c r="B138" s="366"/>
      <c r="C138" s="366"/>
      <c r="D138" s="366"/>
      <c r="E138" s="366"/>
      <c r="F138" s="366"/>
      <c r="G138" s="366"/>
      <c r="H138" s="366"/>
      <c r="I138" s="366"/>
      <c r="J138" s="49"/>
      <c r="K138" s="49"/>
      <c r="L138" s="49"/>
      <c r="M138" s="49"/>
      <c r="N138" s="49"/>
    </row>
    <row r="139" spans="1:15" s="35" customFormat="1">
      <c r="A139" s="367" t="s">
        <v>102</v>
      </c>
      <c r="B139" s="367"/>
      <c r="C139" s="367"/>
      <c r="D139" s="367"/>
      <c r="E139" s="367"/>
      <c r="F139" s="367"/>
      <c r="G139" s="367"/>
      <c r="H139" s="367"/>
      <c r="I139" s="367"/>
      <c r="J139"/>
      <c r="K139"/>
      <c r="L139" s="49"/>
      <c r="M139" s="49"/>
      <c r="N139" s="49"/>
    </row>
    <row r="140" spans="1:15" s="35" customFormat="1">
      <c r="A140" s="22"/>
      <c r="B140" s="22"/>
      <c r="C140" s="22"/>
      <c r="D140" s="22"/>
      <c r="E140" s="22"/>
      <c r="F140" s="22"/>
      <c r="G140" s="22"/>
      <c r="H140" s="22"/>
      <c r="I140" s="22"/>
      <c r="J140"/>
      <c r="K140"/>
      <c r="L140" s="49"/>
      <c r="M140" s="49"/>
      <c r="N140" s="49"/>
    </row>
    <row r="141" spans="1:15" s="35" customFormat="1">
      <c r="A141" s="336" t="s">
        <v>132</v>
      </c>
      <c r="B141" s="368" t="s">
        <v>133</v>
      </c>
      <c r="C141" s="368"/>
      <c r="D141" s="368"/>
      <c r="E141" s="368"/>
      <c r="F141" s="368"/>
      <c r="G141" s="368"/>
      <c r="H141" s="368"/>
      <c r="I141" s="368"/>
      <c r="J141" s="368"/>
      <c r="K141" s="8"/>
      <c r="L141" s="8"/>
      <c r="M141" s="49"/>
      <c r="N141" s="49"/>
    </row>
    <row r="142" spans="1:15" s="35" customFormat="1">
      <c r="A142" s="336"/>
      <c r="B142" s="339" t="s">
        <v>134</v>
      </c>
      <c r="C142" s="339"/>
      <c r="D142" s="339"/>
      <c r="E142" s="339"/>
      <c r="F142" s="339"/>
      <c r="G142" s="339"/>
      <c r="H142" s="339"/>
      <c r="I142" s="339"/>
      <c r="J142" s="339"/>
      <c r="K142"/>
      <c r="L142" s="124"/>
      <c r="M142" s="124"/>
      <c r="N142" s="49"/>
    </row>
    <row r="143" spans="1:15" s="35" customFormat="1" ht="15" customHeight="1">
      <c r="A143" s="336"/>
      <c r="B143" s="339" t="s">
        <v>135</v>
      </c>
      <c r="C143" s="339"/>
      <c r="D143" s="339"/>
      <c r="E143" s="339"/>
      <c r="F143" s="339"/>
      <c r="G143" s="339"/>
      <c r="H143" s="339"/>
      <c r="I143" s="339"/>
      <c r="J143" s="339"/>
      <c r="K143"/>
      <c r="L143" s="124"/>
      <c r="M143" s="124"/>
      <c r="N143" s="8"/>
      <c r="O143" s="3"/>
    </row>
    <row r="144" spans="1:15" s="35" customFormat="1">
      <c r="A144" s="363" t="s">
        <v>3</v>
      </c>
      <c r="B144" s="363" t="s">
        <v>4</v>
      </c>
      <c r="C144" s="363" t="s">
        <v>5</v>
      </c>
      <c r="D144" s="351" t="s">
        <v>84</v>
      </c>
      <c r="E144" s="351" t="s">
        <v>27</v>
      </c>
      <c r="F144" s="364" t="s">
        <v>136</v>
      </c>
      <c r="G144" s="214" t="s">
        <v>40</v>
      </c>
      <c r="H144" s="369" t="s">
        <v>126</v>
      </c>
      <c r="I144" s="369"/>
      <c r="J144" s="369"/>
      <c r="K144"/>
      <c r="L144" s="124"/>
      <c r="M144" s="124"/>
      <c r="N144" s="8"/>
      <c r="O144" s="3"/>
    </row>
    <row r="145" spans="1:15" s="35" customFormat="1" ht="45">
      <c r="A145" s="363"/>
      <c r="B145" s="363"/>
      <c r="C145" s="363"/>
      <c r="D145" s="351"/>
      <c r="E145" s="351"/>
      <c r="F145" s="364"/>
      <c r="G145" s="213" t="s">
        <v>13</v>
      </c>
      <c r="H145" s="214" t="s">
        <v>137</v>
      </c>
      <c r="I145" s="214" t="s">
        <v>138</v>
      </c>
      <c r="J145" s="214" t="s">
        <v>139</v>
      </c>
      <c r="K145"/>
      <c r="L145" s="124"/>
      <c r="M145" s="124"/>
      <c r="N145" s="49"/>
    </row>
    <row r="146" spans="1:15" s="35" customFormat="1">
      <c r="A146" s="65" t="s">
        <v>140</v>
      </c>
      <c r="B146" s="18"/>
      <c r="C146" s="65" t="s">
        <v>141</v>
      </c>
      <c r="D146" s="82">
        <f t="shared" ref="D146:D152" si="34">G146-2</f>
        <v>44680</v>
      </c>
      <c r="E146" s="82">
        <f t="shared" ref="E146:E152" si="35">G146-1</f>
        <v>44681</v>
      </c>
      <c r="F146" s="82">
        <f t="shared" ref="F146:F152" si="36">D146</f>
        <v>44680</v>
      </c>
      <c r="G146" s="9">
        <v>44682</v>
      </c>
      <c r="H146" s="40">
        <f t="shared" ref="H146:H152" si="37">G146+5</f>
        <v>44687</v>
      </c>
      <c r="I146" s="40">
        <f t="shared" ref="I146:I152" si="38">G146+6</f>
        <v>44688</v>
      </c>
      <c r="J146" s="81">
        <f t="shared" ref="J146:J152" si="39">G146+10</f>
        <v>44692</v>
      </c>
      <c r="K146"/>
      <c r="L146" s="124"/>
      <c r="M146" s="124"/>
      <c r="N146" s="49"/>
    </row>
    <row r="147" spans="1:15" s="35" customFormat="1">
      <c r="A147" s="65" t="s">
        <v>413</v>
      </c>
      <c r="B147" s="24"/>
      <c r="C147" s="65" t="s">
        <v>407</v>
      </c>
      <c r="D147" s="82">
        <f t="shared" si="34"/>
        <v>44681</v>
      </c>
      <c r="E147" s="82">
        <f t="shared" si="35"/>
        <v>44682</v>
      </c>
      <c r="F147" s="82">
        <f t="shared" si="36"/>
        <v>44681</v>
      </c>
      <c r="G147" s="9">
        <v>44683</v>
      </c>
      <c r="H147" s="40">
        <f t="shared" si="37"/>
        <v>44688</v>
      </c>
      <c r="I147" s="40">
        <f t="shared" si="38"/>
        <v>44689</v>
      </c>
      <c r="J147" s="81">
        <f t="shared" si="39"/>
        <v>44693</v>
      </c>
      <c r="K147"/>
      <c r="L147" s="124"/>
      <c r="M147" s="124"/>
      <c r="N147" s="49"/>
    </row>
    <row r="148" spans="1:15" s="35" customFormat="1">
      <c r="A148" s="65" t="s">
        <v>414</v>
      </c>
      <c r="B148" s="24"/>
      <c r="C148" s="65" t="s">
        <v>408</v>
      </c>
      <c r="D148" s="82">
        <f t="shared" si="34"/>
        <v>44687</v>
      </c>
      <c r="E148" s="82">
        <f t="shared" si="35"/>
        <v>44688</v>
      </c>
      <c r="F148" s="82">
        <f t="shared" si="36"/>
        <v>44687</v>
      </c>
      <c r="G148" s="9">
        <v>44689</v>
      </c>
      <c r="H148" s="40">
        <f t="shared" si="37"/>
        <v>44694</v>
      </c>
      <c r="I148" s="40">
        <f t="shared" si="38"/>
        <v>44695</v>
      </c>
      <c r="J148" s="81">
        <f t="shared" si="39"/>
        <v>44699</v>
      </c>
      <c r="K148"/>
      <c r="L148" s="124"/>
      <c r="M148" s="124"/>
      <c r="N148" s="49"/>
    </row>
    <row r="149" spans="1:15" s="35" customFormat="1">
      <c r="A149" s="65" t="s">
        <v>415</v>
      </c>
      <c r="B149" s="18"/>
      <c r="C149" s="65" t="s">
        <v>409</v>
      </c>
      <c r="D149" s="82">
        <f t="shared" si="34"/>
        <v>44694</v>
      </c>
      <c r="E149" s="82">
        <f t="shared" si="35"/>
        <v>44695</v>
      </c>
      <c r="F149" s="82">
        <f t="shared" si="36"/>
        <v>44694</v>
      </c>
      <c r="G149" s="9">
        <v>44696</v>
      </c>
      <c r="H149" s="40">
        <f t="shared" si="37"/>
        <v>44701</v>
      </c>
      <c r="I149" s="40">
        <f t="shared" si="38"/>
        <v>44702</v>
      </c>
      <c r="J149" s="81">
        <f t="shared" si="39"/>
        <v>44706</v>
      </c>
      <c r="K149"/>
      <c r="L149" s="124"/>
      <c r="M149" s="124"/>
      <c r="N149" s="49"/>
    </row>
    <row r="150" spans="1:15" s="35" customFormat="1">
      <c r="A150" s="65" t="s">
        <v>416</v>
      </c>
      <c r="B150" s="24"/>
      <c r="C150" s="65" t="s">
        <v>410</v>
      </c>
      <c r="D150" s="82">
        <f t="shared" si="34"/>
        <v>44701</v>
      </c>
      <c r="E150" s="82">
        <f t="shared" si="35"/>
        <v>44702</v>
      </c>
      <c r="F150" s="82">
        <f t="shared" si="36"/>
        <v>44701</v>
      </c>
      <c r="G150" s="9">
        <v>44703</v>
      </c>
      <c r="H150" s="40">
        <f t="shared" si="37"/>
        <v>44708</v>
      </c>
      <c r="I150" s="40">
        <f t="shared" si="38"/>
        <v>44709</v>
      </c>
      <c r="J150" s="81">
        <f t="shared" si="39"/>
        <v>44713</v>
      </c>
      <c r="K150"/>
      <c r="L150" s="124"/>
      <c r="M150" s="124"/>
      <c r="N150" s="49"/>
    </row>
    <row r="151" spans="1:15" s="35" customFormat="1">
      <c r="A151" s="65" t="s">
        <v>417</v>
      </c>
      <c r="B151" s="231"/>
      <c r="C151" s="65" t="s">
        <v>411</v>
      </c>
      <c r="D151" s="82">
        <f t="shared" si="34"/>
        <v>44708</v>
      </c>
      <c r="E151" s="82">
        <f t="shared" si="35"/>
        <v>44709</v>
      </c>
      <c r="F151" s="82">
        <f t="shared" si="36"/>
        <v>44708</v>
      </c>
      <c r="G151" s="9">
        <v>44710</v>
      </c>
      <c r="H151" s="40">
        <f t="shared" si="37"/>
        <v>44715</v>
      </c>
      <c r="I151" s="40">
        <f t="shared" si="38"/>
        <v>44716</v>
      </c>
      <c r="J151" s="81">
        <f t="shared" si="39"/>
        <v>44720</v>
      </c>
      <c r="K151"/>
      <c r="L151" s="124"/>
      <c r="M151" s="124"/>
      <c r="N151" s="49"/>
    </row>
    <row r="152" spans="1:15" s="35" customFormat="1">
      <c r="A152" s="65" t="s">
        <v>418</v>
      </c>
      <c r="B152" s="231"/>
      <c r="C152" s="65" t="s">
        <v>412</v>
      </c>
      <c r="D152" s="82">
        <f t="shared" si="34"/>
        <v>44715</v>
      </c>
      <c r="E152" s="82">
        <f t="shared" si="35"/>
        <v>44716</v>
      </c>
      <c r="F152" s="82">
        <f t="shared" si="36"/>
        <v>44715</v>
      </c>
      <c r="G152" s="9">
        <v>44717</v>
      </c>
      <c r="H152" s="40">
        <f t="shared" si="37"/>
        <v>44722</v>
      </c>
      <c r="I152" s="40">
        <f t="shared" si="38"/>
        <v>44723</v>
      </c>
      <c r="J152" s="81">
        <f t="shared" si="39"/>
        <v>44727</v>
      </c>
      <c r="K152"/>
      <c r="L152" s="124"/>
      <c r="M152" s="124"/>
      <c r="N152" s="49"/>
    </row>
    <row r="153" spans="1:15" s="51" customFormat="1">
      <c r="A153" s="370" t="s">
        <v>142</v>
      </c>
      <c r="B153" s="370"/>
      <c r="C153" s="370"/>
      <c r="D153" s="370"/>
      <c r="E153" s="370"/>
      <c r="F153" s="370"/>
      <c r="G153" s="370"/>
      <c r="H153" s="370"/>
      <c r="I153" s="370"/>
      <c r="J153" s="370"/>
      <c r="K153"/>
      <c r="L153" s="124"/>
      <c r="M153" s="124"/>
      <c r="N153" s="128"/>
      <c r="O153" s="12"/>
    </row>
    <row r="154" spans="1:15" s="51" customFormat="1">
      <c r="A154" s="370" t="s">
        <v>130</v>
      </c>
      <c r="B154" s="370"/>
      <c r="C154" s="370"/>
      <c r="D154" s="370"/>
      <c r="E154" s="370"/>
      <c r="F154" s="370"/>
      <c r="G154" s="370"/>
      <c r="H154" s="370"/>
      <c r="I154" s="370"/>
      <c r="J154" s="370"/>
      <c r="K154"/>
      <c r="L154" s="124"/>
      <c r="M154" s="124"/>
      <c r="N154" s="129"/>
    </row>
    <row r="155" spans="1:15" s="35" customFormat="1">
      <c r="A155" s="370" t="s">
        <v>131</v>
      </c>
      <c r="B155" s="370"/>
      <c r="C155" s="370"/>
      <c r="D155" s="370"/>
      <c r="E155" s="370"/>
      <c r="F155" s="370"/>
      <c r="G155" s="370"/>
      <c r="H155" s="370"/>
      <c r="I155" s="370"/>
      <c r="J155" s="370"/>
      <c r="K155"/>
      <c r="L155" s="124"/>
      <c r="M155" s="124"/>
      <c r="N155" s="49"/>
    </row>
    <row r="156" spans="1:15" s="35" customFormat="1">
      <c r="A156" s="371" t="s">
        <v>102</v>
      </c>
      <c r="B156" s="371"/>
      <c r="C156" s="371"/>
      <c r="D156" s="371"/>
      <c r="E156" s="371"/>
      <c r="F156" s="371"/>
      <c r="G156" s="371"/>
      <c r="H156" s="371"/>
      <c r="I156" s="371"/>
      <c r="J156" s="371"/>
      <c r="K156"/>
      <c r="L156" s="124"/>
      <c r="M156" s="124"/>
      <c r="N156" s="49"/>
    </row>
    <row r="157" spans="1:15" s="35" customFormat="1" ht="15" customHeight="1">
      <c r="A157" s="49"/>
      <c r="I157" s="49"/>
      <c r="J157" s="49"/>
      <c r="K157"/>
      <c r="L157" s="124"/>
      <c r="M157" s="124"/>
      <c r="N157" s="49"/>
    </row>
    <row r="158" spans="1:15" s="35" customFormat="1" ht="15" customHeight="1">
      <c r="A158" s="336" t="s">
        <v>143</v>
      </c>
      <c r="B158" s="368" t="s">
        <v>144</v>
      </c>
      <c r="C158" s="368"/>
      <c r="D158" s="368"/>
      <c r="E158" s="368"/>
      <c r="F158" s="368"/>
      <c r="G158" s="368"/>
      <c r="H158" s="368"/>
      <c r="I158" s="368"/>
      <c r="J158" s="368"/>
      <c r="K158"/>
      <c r="L158" s="124"/>
      <c r="M158" s="124"/>
      <c r="N158" s="49"/>
    </row>
    <row r="159" spans="1:15" s="35" customFormat="1">
      <c r="A159" s="336"/>
      <c r="B159" s="339" t="s">
        <v>145</v>
      </c>
      <c r="C159" s="339"/>
      <c r="D159" s="339"/>
      <c r="E159" s="339"/>
      <c r="F159" s="339"/>
      <c r="G159" s="339"/>
      <c r="H159" s="339"/>
      <c r="I159" s="339"/>
      <c r="J159" s="339"/>
      <c r="K159"/>
      <c r="L159" s="124"/>
      <c r="M159" s="124"/>
      <c r="N159" s="49"/>
    </row>
    <row r="160" spans="1:15" s="35" customFormat="1">
      <c r="A160" s="336"/>
      <c r="B160" s="339" t="s">
        <v>94</v>
      </c>
      <c r="C160" s="339"/>
      <c r="D160" s="339"/>
      <c r="E160" s="339"/>
      <c r="F160" s="339"/>
      <c r="G160" s="339"/>
      <c r="H160" s="339"/>
      <c r="I160" s="339"/>
      <c r="J160" s="339"/>
      <c r="K160"/>
      <c r="L160" s="124"/>
      <c r="M160" s="49"/>
      <c r="N160" s="49"/>
    </row>
    <row r="161" spans="1:15" s="35" customFormat="1">
      <c r="A161" s="363" t="s">
        <v>3</v>
      </c>
      <c r="B161" s="363" t="s">
        <v>146</v>
      </c>
      <c r="C161" s="363" t="s">
        <v>5</v>
      </c>
      <c r="D161" s="351" t="s">
        <v>84</v>
      </c>
      <c r="E161" s="351" t="s">
        <v>27</v>
      </c>
      <c r="F161" s="364" t="s">
        <v>147</v>
      </c>
      <c r="G161" s="214" t="s">
        <v>40</v>
      </c>
      <c r="H161" s="372" t="s">
        <v>10</v>
      </c>
      <c r="I161" s="214" t="s">
        <v>9</v>
      </c>
      <c r="J161" s="214" t="s">
        <v>12</v>
      </c>
      <c r="K161"/>
      <c r="L161" s="124"/>
      <c r="M161" s="49"/>
      <c r="N161" s="49"/>
    </row>
    <row r="162" spans="1:15" s="35" customFormat="1" ht="30">
      <c r="A162" s="363"/>
      <c r="B162" s="363"/>
      <c r="C162" s="363"/>
      <c r="D162" s="351"/>
      <c r="E162" s="351"/>
      <c r="F162" s="364"/>
      <c r="G162" s="216" t="s">
        <v>13</v>
      </c>
      <c r="H162" s="372"/>
      <c r="I162" s="207" t="s">
        <v>95</v>
      </c>
      <c r="J162" s="207" t="s">
        <v>148</v>
      </c>
      <c r="K162"/>
      <c r="L162" s="124"/>
      <c r="M162" s="49"/>
      <c r="N162" s="49"/>
    </row>
    <row r="163" spans="1:15" s="35" customFormat="1">
      <c r="A163" s="135" t="s">
        <v>112</v>
      </c>
      <c r="B163" s="136"/>
      <c r="C163" s="137" t="s">
        <v>113</v>
      </c>
      <c r="D163" s="138">
        <f>G163-1</f>
        <v>44658</v>
      </c>
      <c r="E163" s="138">
        <f>G163-1</f>
        <v>44658</v>
      </c>
      <c r="F163" s="138">
        <f>G163-2</f>
        <v>44657</v>
      </c>
      <c r="G163" s="139">
        <v>44659</v>
      </c>
      <c r="H163" s="159"/>
      <c r="I163" s="169"/>
      <c r="J163" s="169"/>
      <c r="K163"/>
      <c r="L163" s="124"/>
      <c r="M163" s="49"/>
      <c r="N163" s="49"/>
    </row>
    <row r="164" spans="1:15" s="35" customFormat="1">
      <c r="A164" s="135" t="s">
        <v>114</v>
      </c>
      <c r="B164" s="136"/>
      <c r="C164" s="137" t="s">
        <v>115</v>
      </c>
      <c r="D164" s="138">
        <f>G164-1</f>
        <v>44665</v>
      </c>
      <c r="E164" s="138">
        <f>G164-1</f>
        <v>44665</v>
      </c>
      <c r="F164" s="138">
        <f>G164-2</f>
        <v>44664</v>
      </c>
      <c r="G164" s="139">
        <v>44666</v>
      </c>
      <c r="H164" s="159"/>
      <c r="I164" s="103"/>
      <c r="J164" s="169"/>
      <c r="K164"/>
      <c r="L164" s="124"/>
      <c r="M164" s="49"/>
      <c r="N164" s="49"/>
    </row>
    <row r="165" spans="1:15" s="35" customFormat="1">
      <c r="A165" s="135" t="s">
        <v>116</v>
      </c>
      <c r="B165" s="136"/>
      <c r="C165" s="137" t="s">
        <v>117</v>
      </c>
      <c r="D165" s="138">
        <f>G165-1</f>
        <v>44679</v>
      </c>
      <c r="E165" s="138">
        <f>G165-1</f>
        <v>44679</v>
      </c>
      <c r="F165" s="138">
        <f>G165-2</f>
        <v>44678</v>
      </c>
      <c r="G165" s="139">
        <v>44680</v>
      </c>
      <c r="H165" s="159"/>
      <c r="I165" s="170"/>
      <c r="J165" s="169"/>
      <c r="K165"/>
      <c r="L165" s="124"/>
      <c r="M165" s="49"/>
      <c r="N165" s="49"/>
    </row>
    <row r="166" spans="1:15" s="35" customFormat="1">
      <c r="A166" s="135" t="s">
        <v>118</v>
      </c>
      <c r="B166" s="136"/>
      <c r="C166" s="137" t="s">
        <v>119</v>
      </c>
      <c r="D166" s="138">
        <f>G166-1</f>
        <v>44686</v>
      </c>
      <c r="E166" s="138">
        <f>G166-1</f>
        <v>44686</v>
      </c>
      <c r="F166" s="138">
        <f>G166-2</f>
        <v>44685</v>
      </c>
      <c r="G166" s="139">
        <v>44687</v>
      </c>
      <c r="H166" s="171"/>
      <c r="I166" s="172"/>
      <c r="J166" s="173"/>
      <c r="K166"/>
      <c r="L166" s="124"/>
      <c r="M166" s="49"/>
      <c r="N166" s="49"/>
    </row>
    <row r="167" spans="1:15" s="35" customFormat="1">
      <c r="A167" s="373" t="s">
        <v>149</v>
      </c>
      <c r="B167" s="373"/>
      <c r="C167" s="373"/>
      <c r="D167" s="373"/>
      <c r="E167" s="373"/>
      <c r="F167" s="373"/>
      <c r="G167" s="373"/>
      <c r="H167" s="373"/>
      <c r="I167" s="170"/>
      <c r="J167" s="174"/>
      <c r="K167"/>
      <c r="L167" s="124"/>
      <c r="M167" s="124"/>
      <c r="N167" s="49"/>
    </row>
    <row r="168" spans="1:15" s="35" customFormat="1">
      <c r="A168" s="374" t="s">
        <v>150</v>
      </c>
      <c r="B168" s="374"/>
      <c r="C168" s="374"/>
      <c r="D168" s="374"/>
      <c r="E168" s="374"/>
      <c r="F168" s="374"/>
      <c r="G168" s="374"/>
      <c r="H168" s="374"/>
      <c r="I168" s="374"/>
      <c r="J168" s="374"/>
      <c r="K168"/>
      <c r="L168" s="124"/>
      <c r="M168" s="124"/>
      <c r="N168" s="49"/>
    </row>
    <row r="169" spans="1:15" s="35" customFormat="1" ht="30" customHeight="1">
      <c r="A169" s="375" t="s">
        <v>151</v>
      </c>
      <c r="B169" s="375"/>
      <c r="C169" s="375"/>
      <c r="D169" s="375"/>
      <c r="E169" s="375"/>
      <c r="F169" s="375"/>
      <c r="G169" s="375"/>
      <c r="H169" s="375"/>
      <c r="I169" s="375"/>
      <c r="J169" s="375"/>
      <c r="K169"/>
      <c r="L169" s="124"/>
      <c r="M169" s="124"/>
      <c r="N169" s="49"/>
    </row>
    <row r="170" spans="1:15" s="35" customFormat="1">
      <c r="A170" s="375" t="s">
        <v>102</v>
      </c>
      <c r="B170" s="375"/>
      <c r="C170" s="375"/>
      <c r="D170" s="375"/>
      <c r="E170" s="375"/>
      <c r="F170" s="375"/>
      <c r="G170" s="375"/>
      <c r="H170" s="375"/>
      <c r="I170" s="375"/>
      <c r="J170" s="375"/>
      <c r="K170"/>
      <c r="L170" s="124"/>
      <c r="M170" s="124"/>
      <c r="N170" s="49"/>
    </row>
    <row r="171" spans="1:15" s="35" customFormat="1">
      <c r="A171" s="76"/>
      <c r="B171" s="76"/>
      <c r="C171" s="76"/>
      <c r="D171" s="76"/>
      <c r="E171" s="76"/>
      <c r="F171" s="76"/>
      <c r="G171" s="76"/>
      <c r="H171" s="76"/>
      <c r="I171" s="76"/>
      <c r="J171" s="76"/>
      <c r="K171"/>
      <c r="L171" s="124"/>
      <c r="M171" s="124"/>
      <c r="N171" s="49"/>
    </row>
    <row r="172" spans="1:15" s="35" customFormat="1">
      <c r="A172" s="376" t="s">
        <v>152</v>
      </c>
      <c r="B172" s="346" t="s">
        <v>153</v>
      </c>
      <c r="C172" s="346"/>
      <c r="D172" s="346"/>
      <c r="E172" s="346"/>
      <c r="F172" s="346"/>
      <c r="G172" s="346"/>
      <c r="H172" s="346"/>
      <c r="I172" s="346"/>
      <c r="J172" s="346"/>
      <c r="K172" s="346"/>
      <c r="L172" s="124"/>
      <c r="M172" s="124"/>
      <c r="N172" s="49"/>
    </row>
    <row r="173" spans="1:15">
      <c r="A173" s="376"/>
      <c r="B173" s="377" t="s">
        <v>134</v>
      </c>
      <c r="C173" s="377"/>
      <c r="D173" s="377"/>
      <c r="E173" s="377"/>
      <c r="F173" s="377"/>
      <c r="G173" s="377"/>
      <c r="H173" s="377"/>
      <c r="I173" s="377"/>
      <c r="J173" s="377"/>
      <c r="K173" s="377"/>
      <c r="L173" s="124"/>
      <c r="M173" s="124"/>
      <c r="N173" s="49"/>
      <c r="O173" s="35"/>
    </row>
    <row r="174" spans="1:15">
      <c r="A174" s="376"/>
      <c r="B174" s="377" t="s">
        <v>154</v>
      </c>
      <c r="C174" s="377"/>
      <c r="D174" s="377"/>
      <c r="E174" s="377"/>
      <c r="F174" s="377"/>
      <c r="G174" s="377"/>
      <c r="H174" s="377"/>
      <c r="I174" s="377"/>
      <c r="J174" s="377"/>
      <c r="K174" s="377"/>
      <c r="L174" s="124"/>
      <c r="M174" s="124"/>
    </row>
    <row r="175" spans="1:15" ht="15" customHeight="1">
      <c r="A175" s="300" t="s">
        <v>3</v>
      </c>
      <c r="B175" s="300" t="s">
        <v>4</v>
      </c>
      <c r="C175" s="300" t="s">
        <v>5</v>
      </c>
      <c r="D175" s="319" t="s">
        <v>84</v>
      </c>
      <c r="E175" s="319" t="s">
        <v>27</v>
      </c>
      <c r="F175" s="382" t="s">
        <v>155</v>
      </c>
      <c r="G175" s="208" t="s">
        <v>9</v>
      </c>
      <c r="H175" s="310" t="s">
        <v>126</v>
      </c>
      <c r="I175" s="310"/>
      <c r="J175" s="310"/>
      <c r="K175" s="310"/>
      <c r="L175" s="124"/>
      <c r="M175" s="124"/>
    </row>
    <row r="176" spans="1:15" ht="45">
      <c r="A176" s="300"/>
      <c r="B176" s="300"/>
      <c r="C176" s="300"/>
      <c r="D176" s="319"/>
      <c r="E176" s="319"/>
      <c r="F176" s="382"/>
      <c r="G176" s="206" t="s">
        <v>13</v>
      </c>
      <c r="H176" s="208" t="s">
        <v>156</v>
      </c>
      <c r="I176" s="208" t="s">
        <v>157</v>
      </c>
      <c r="J176" s="208" t="s">
        <v>158</v>
      </c>
      <c r="K176" s="208" t="s">
        <v>159</v>
      </c>
      <c r="L176" s="124"/>
      <c r="M176" s="124"/>
      <c r="N176" s="46"/>
    </row>
    <row r="177" spans="1:16">
      <c r="A177" s="175" t="s">
        <v>160</v>
      </c>
      <c r="B177" s="176"/>
      <c r="C177" s="177" t="s">
        <v>161</v>
      </c>
      <c r="D177" s="178">
        <f>G177-1</f>
        <v>44688</v>
      </c>
      <c r="E177" s="178">
        <f>G177-1</f>
        <v>44688</v>
      </c>
      <c r="F177" s="178">
        <f>G177-2</f>
        <v>44687</v>
      </c>
      <c r="G177" s="179">
        <v>44689</v>
      </c>
      <c r="H177" s="180">
        <f>G177+7</f>
        <v>44696</v>
      </c>
      <c r="I177" s="180">
        <f>G177+8</f>
        <v>44697</v>
      </c>
      <c r="J177" s="179">
        <f>G177+10</f>
        <v>44699</v>
      </c>
      <c r="K177" s="179">
        <f>G177+13</f>
        <v>44702</v>
      </c>
      <c r="L177" s="124"/>
      <c r="M177" s="124"/>
    </row>
    <row r="178" spans="1:16">
      <c r="A178" s="175" t="s">
        <v>444</v>
      </c>
      <c r="B178" s="176"/>
      <c r="C178" s="177" t="s">
        <v>445</v>
      </c>
      <c r="D178" s="141">
        <f>G178-1</f>
        <v>44695</v>
      </c>
      <c r="E178" s="178">
        <f>G178-1</f>
        <v>44695</v>
      </c>
      <c r="F178" s="178">
        <f>G178-2</f>
        <v>44694</v>
      </c>
      <c r="G178" s="179">
        <v>44696</v>
      </c>
      <c r="H178" s="180">
        <f>G178+7</f>
        <v>44703</v>
      </c>
      <c r="I178" s="180">
        <f>G178+8</f>
        <v>44704</v>
      </c>
      <c r="J178" s="179">
        <f>G178+10</f>
        <v>44706</v>
      </c>
      <c r="K178" s="179">
        <f>G178+13</f>
        <v>44709</v>
      </c>
      <c r="L178" s="124"/>
      <c r="M178" s="124"/>
      <c r="N178" s="46"/>
    </row>
    <row r="179" spans="1:16">
      <c r="A179" s="153" t="s">
        <v>446</v>
      </c>
      <c r="B179" s="181"/>
      <c r="C179" s="182" t="s">
        <v>447</v>
      </c>
      <c r="D179" s="141">
        <f>G179-1</f>
        <v>44700</v>
      </c>
      <c r="E179" s="141">
        <f>G179-1</f>
        <v>44700</v>
      </c>
      <c r="F179" s="141">
        <f>G179-2</f>
        <v>44699</v>
      </c>
      <c r="G179" s="179">
        <v>44701</v>
      </c>
      <c r="H179" s="180">
        <f>G179+7</f>
        <v>44708</v>
      </c>
      <c r="I179" s="180">
        <f>G179+8</f>
        <v>44709</v>
      </c>
      <c r="J179" s="179">
        <f>G179+10</f>
        <v>44711</v>
      </c>
      <c r="K179" s="179">
        <f>G179+13</f>
        <v>44714</v>
      </c>
      <c r="L179" s="124"/>
      <c r="M179" s="124"/>
    </row>
    <row r="180" spans="1:16">
      <c r="A180" s="153" t="s">
        <v>448</v>
      </c>
      <c r="B180" s="181"/>
      <c r="C180" s="182" t="s">
        <v>449</v>
      </c>
      <c r="D180" s="141">
        <f>G180-1</f>
        <v>44707</v>
      </c>
      <c r="E180" s="141">
        <f>G180-1</f>
        <v>44707</v>
      </c>
      <c r="F180" s="141">
        <f>G180-2</f>
        <v>44706</v>
      </c>
      <c r="G180" s="179">
        <v>44708</v>
      </c>
      <c r="H180" s="180">
        <f>G180+7</f>
        <v>44715</v>
      </c>
      <c r="I180" s="180">
        <f>G180+8</f>
        <v>44716</v>
      </c>
      <c r="J180" s="179">
        <f>G180+10</f>
        <v>44718</v>
      </c>
      <c r="K180" s="179">
        <f>G180+13</f>
        <v>44721</v>
      </c>
      <c r="L180" s="124"/>
      <c r="M180" s="124"/>
    </row>
    <row r="181" spans="1:16" ht="15" customHeight="1">
      <c r="A181" s="378" t="s">
        <v>162</v>
      </c>
      <c r="B181" s="378"/>
      <c r="C181" s="378"/>
      <c r="D181" s="378"/>
      <c r="E181" s="378"/>
      <c r="F181" s="378"/>
      <c r="G181" s="378"/>
      <c r="H181" s="378"/>
      <c r="I181" s="378"/>
      <c r="J181" s="378"/>
      <c r="K181" s="378"/>
      <c r="L181" s="124"/>
      <c r="M181" s="124"/>
    </row>
    <row r="182" spans="1:16" ht="15" customHeight="1">
      <c r="A182" s="379" t="s">
        <v>163</v>
      </c>
      <c r="B182" s="379"/>
      <c r="C182" s="379"/>
      <c r="D182" s="379"/>
      <c r="E182" s="379"/>
      <c r="F182" s="379"/>
      <c r="G182" s="379"/>
      <c r="H182" s="379"/>
      <c r="I182" s="379"/>
      <c r="J182" s="379"/>
      <c r="K182" s="379"/>
      <c r="L182" s="124"/>
      <c r="M182" s="124"/>
    </row>
    <row r="183" spans="1:16" s="35" customFormat="1" ht="19.5">
      <c r="A183" s="380" t="s">
        <v>164</v>
      </c>
      <c r="B183" s="380"/>
      <c r="C183" s="380"/>
      <c r="D183" s="380"/>
      <c r="E183" s="380"/>
      <c r="F183" s="380"/>
      <c r="G183" s="380"/>
      <c r="H183" s="380"/>
      <c r="I183" s="380"/>
      <c r="J183" s="380"/>
      <c r="K183" s="380"/>
      <c r="L183" s="124"/>
      <c r="M183" s="124"/>
      <c r="N183" s="49"/>
    </row>
    <row r="184" spans="1:16" ht="15" customHeight="1">
      <c r="A184" s="378" t="s">
        <v>165</v>
      </c>
      <c r="B184" s="378"/>
      <c r="C184" s="378"/>
      <c r="D184" s="378"/>
      <c r="E184" s="378"/>
      <c r="F184" s="378"/>
      <c r="G184" s="378"/>
      <c r="H184" s="378"/>
      <c r="I184" s="378"/>
      <c r="J184" s="378"/>
      <c r="K184" s="378"/>
      <c r="L184" s="124"/>
      <c r="M184" s="124"/>
    </row>
    <row r="185" spans="1:16" ht="15" customHeight="1">
      <c r="A185" s="381" t="s">
        <v>102</v>
      </c>
      <c r="B185" s="381"/>
      <c r="C185" s="381"/>
      <c r="D185" s="381"/>
      <c r="E185" s="381"/>
      <c r="F185" s="381"/>
      <c r="G185" s="381"/>
      <c r="H185" s="381"/>
      <c r="I185" s="381"/>
      <c r="J185" s="381"/>
      <c r="K185" s="381"/>
      <c r="L185" s="124"/>
      <c r="M185" s="124"/>
    </row>
    <row r="186" spans="1:16" ht="15" customHeight="1">
      <c r="A186" s="114"/>
      <c r="B186" s="114"/>
      <c r="C186" s="114"/>
      <c r="D186" s="114"/>
      <c r="E186" s="114"/>
      <c r="F186" s="114"/>
      <c r="G186" s="114"/>
      <c r="H186" s="114"/>
      <c r="I186" s="114"/>
      <c r="J186" s="114"/>
      <c r="K186" s="114"/>
      <c r="L186" s="124"/>
      <c r="M186" s="124"/>
    </row>
    <row r="187" spans="1:16" ht="15" hidden="1" customHeight="1">
      <c r="A187" s="393" t="s">
        <v>166</v>
      </c>
      <c r="B187" s="345" t="s">
        <v>167</v>
      </c>
      <c r="C187" s="395"/>
      <c r="D187" s="395"/>
      <c r="E187" s="395"/>
      <c r="F187" s="395"/>
      <c r="G187" s="395"/>
      <c r="H187" s="395"/>
      <c r="I187" s="395"/>
      <c r="J187" s="396"/>
      <c r="K187" s="114"/>
      <c r="L187" s="124"/>
      <c r="M187" s="124"/>
    </row>
    <row r="188" spans="1:16" ht="15" hidden="1" customHeight="1">
      <c r="A188" s="394"/>
      <c r="B188" s="397" t="s">
        <v>93</v>
      </c>
      <c r="C188" s="398"/>
      <c r="D188" s="398"/>
      <c r="E188" s="398"/>
      <c r="F188" s="398"/>
      <c r="G188" s="398"/>
      <c r="H188" s="398"/>
      <c r="I188" s="398"/>
      <c r="J188" s="399"/>
      <c r="K188" s="114"/>
      <c r="L188" s="124"/>
      <c r="M188" s="124"/>
    </row>
    <row r="189" spans="1:16" ht="15" hidden="1" customHeight="1">
      <c r="A189" s="394"/>
      <c r="B189" s="397" t="s">
        <v>168</v>
      </c>
      <c r="C189" s="398"/>
      <c r="D189" s="398"/>
      <c r="E189" s="398"/>
      <c r="F189" s="398"/>
      <c r="G189" s="398"/>
      <c r="H189" s="398"/>
      <c r="I189" s="398"/>
      <c r="J189" s="399"/>
      <c r="K189" s="114"/>
      <c r="L189" s="124"/>
      <c r="M189" s="124"/>
    </row>
    <row r="190" spans="1:16" ht="25.5" hidden="1" customHeight="1">
      <c r="A190" s="300" t="s">
        <v>3</v>
      </c>
      <c r="B190" s="300" t="s">
        <v>4</v>
      </c>
      <c r="C190" s="300" t="s">
        <v>5</v>
      </c>
      <c r="D190" s="319" t="s">
        <v>84</v>
      </c>
      <c r="E190" s="319" t="s">
        <v>27</v>
      </c>
      <c r="F190" s="382" t="s">
        <v>125</v>
      </c>
      <c r="G190" s="208" t="s">
        <v>40</v>
      </c>
      <c r="H190" s="383" t="s">
        <v>126</v>
      </c>
      <c r="I190" s="384"/>
      <c r="J190" s="385"/>
      <c r="K190" s="114"/>
      <c r="L190" s="124"/>
      <c r="M190" s="124"/>
    </row>
    <row r="191" spans="1:16" ht="33.75" hidden="1" customHeight="1">
      <c r="A191" s="300"/>
      <c r="B191" s="300"/>
      <c r="C191" s="300"/>
      <c r="D191" s="319"/>
      <c r="E191" s="319"/>
      <c r="F191" s="382"/>
      <c r="G191" s="206" t="s">
        <v>13</v>
      </c>
      <c r="H191" s="208" t="s">
        <v>169</v>
      </c>
      <c r="I191" s="208" t="s">
        <v>170</v>
      </c>
      <c r="J191" s="208" t="s">
        <v>171</v>
      </c>
      <c r="K191" s="114"/>
      <c r="L191" s="124"/>
      <c r="M191" s="124"/>
    </row>
    <row r="192" spans="1:16" s="8" customFormat="1" ht="15" hidden="1" customHeight="1">
      <c r="A192" s="153" t="s">
        <v>172</v>
      </c>
      <c r="B192" s="181"/>
      <c r="C192" s="153" t="s">
        <v>173</v>
      </c>
      <c r="D192" s="178">
        <f>G192-1</f>
        <v>44656</v>
      </c>
      <c r="E192" s="178">
        <f>G192-1</f>
        <v>44656</v>
      </c>
      <c r="F192" s="178">
        <f>G192-2</f>
        <v>44655</v>
      </c>
      <c r="G192" s="149">
        <v>44657</v>
      </c>
      <c r="H192" s="180" t="s">
        <v>357</v>
      </c>
      <c r="I192" s="180">
        <f>G192+8</f>
        <v>44665</v>
      </c>
      <c r="J192" s="180">
        <f>G192+11</f>
        <v>44668</v>
      </c>
      <c r="K192" s="114"/>
      <c r="L192" s="124"/>
      <c r="M192" s="124"/>
      <c r="O192" s="3"/>
      <c r="P192" s="3"/>
    </row>
    <row r="193" spans="1:16" s="8" customFormat="1" ht="15" hidden="1" customHeight="1">
      <c r="A193" s="153"/>
      <c r="B193" s="181"/>
      <c r="C193" s="153"/>
      <c r="D193" s="178"/>
      <c r="E193" s="178"/>
      <c r="F193" s="178"/>
      <c r="G193" s="149"/>
      <c r="H193" s="180"/>
      <c r="I193" s="180"/>
      <c r="J193" s="215"/>
      <c r="K193" s="114"/>
      <c r="L193" s="124"/>
      <c r="M193" s="124"/>
      <c r="O193" s="3"/>
      <c r="P193" s="3"/>
    </row>
    <row r="194" spans="1:16" s="8" customFormat="1" ht="15" hidden="1" customHeight="1">
      <c r="A194" s="386" t="s">
        <v>174</v>
      </c>
      <c r="B194" s="387"/>
      <c r="C194" s="387"/>
      <c r="D194" s="387"/>
      <c r="E194" s="387"/>
      <c r="F194" s="387"/>
      <c r="G194" s="387"/>
      <c r="H194" s="387"/>
      <c r="I194" s="387"/>
      <c r="J194" s="387"/>
      <c r="K194" s="114"/>
      <c r="L194" s="124"/>
      <c r="M194" s="124"/>
      <c r="O194" s="3"/>
      <c r="P194" s="3"/>
    </row>
    <row r="195" spans="1:16" s="8" customFormat="1" ht="15" hidden="1" customHeight="1">
      <c r="A195" s="388" t="s">
        <v>102</v>
      </c>
      <c r="B195" s="388"/>
      <c r="C195" s="388"/>
      <c r="D195" s="388"/>
      <c r="E195" s="388"/>
      <c r="F195" s="388"/>
      <c r="G195" s="388"/>
      <c r="H195" s="388"/>
      <c r="I195" s="388"/>
      <c r="J195" s="388"/>
      <c r="K195" s="114"/>
      <c r="L195" s="124"/>
      <c r="M195" s="124"/>
      <c r="O195" s="3"/>
      <c r="P195" s="3"/>
    </row>
    <row r="196" spans="1:16" s="8" customFormat="1" ht="13.5" hidden="1" customHeight="1">
      <c r="A196" s="76"/>
      <c r="B196" s="76"/>
      <c r="C196" s="76"/>
      <c r="D196" s="76"/>
      <c r="E196" s="76"/>
      <c r="F196" s="76"/>
      <c r="G196" s="76"/>
      <c r="H196" s="76"/>
      <c r="I196" s="76"/>
      <c r="J196" s="76"/>
      <c r="K196" s="76"/>
      <c r="L196" s="124"/>
      <c r="M196" s="124"/>
      <c r="O196" s="3"/>
      <c r="P196" s="3"/>
    </row>
    <row r="197" spans="1:16" s="8" customFormat="1" hidden="1">
      <c r="A197" s="336" t="s">
        <v>175</v>
      </c>
      <c r="B197" s="368" t="s">
        <v>176</v>
      </c>
      <c r="C197" s="389"/>
      <c r="D197" s="389"/>
      <c r="E197" s="389"/>
      <c r="F197" s="389"/>
      <c r="G197" s="389"/>
      <c r="H197" s="389"/>
      <c r="I197" s="389"/>
      <c r="J197" s="390"/>
      <c r="K197" s="76"/>
      <c r="L197" s="124"/>
      <c r="M197" s="124"/>
      <c r="O197" s="3"/>
      <c r="P197" s="3"/>
    </row>
    <row r="198" spans="1:16" s="8" customFormat="1" hidden="1">
      <c r="A198" s="336"/>
      <c r="B198" s="339" t="s">
        <v>177</v>
      </c>
      <c r="C198" s="391"/>
      <c r="D198" s="391"/>
      <c r="E198" s="391"/>
      <c r="F198" s="391"/>
      <c r="G198" s="391"/>
      <c r="H198" s="391"/>
      <c r="I198" s="391"/>
      <c r="J198" s="392"/>
      <c r="K198" s="76"/>
      <c r="L198" s="124"/>
      <c r="M198" s="124"/>
      <c r="O198" s="3"/>
      <c r="P198" s="3"/>
    </row>
    <row r="199" spans="1:16" s="8" customFormat="1" hidden="1">
      <c r="A199" s="336"/>
      <c r="B199" s="339" t="s">
        <v>178</v>
      </c>
      <c r="C199" s="391"/>
      <c r="D199" s="391"/>
      <c r="E199" s="391"/>
      <c r="F199" s="391"/>
      <c r="G199" s="391"/>
      <c r="H199" s="391"/>
      <c r="I199" s="391"/>
      <c r="J199" s="392"/>
      <c r="K199" s="76"/>
      <c r="L199" s="124"/>
      <c r="M199" s="124"/>
      <c r="O199" s="3"/>
      <c r="P199" s="3"/>
    </row>
    <row r="200" spans="1:16" s="8" customFormat="1" hidden="1">
      <c r="A200" s="363" t="s">
        <v>3</v>
      </c>
      <c r="B200" s="363" t="s">
        <v>146</v>
      </c>
      <c r="C200" s="363" t="s">
        <v>5</v>
      </c>
      <c r="D200" s="351" t="s">
        <v>84</v>
      </c>
      <c r="E200" s="351" t="s">
        <v>27</v>
      </c>
      <c r="F200" s="364" t="s">
        <v>147</v>
      </c>
      <c r="G200" s="214" t="s">
        <v>40</v>
      </c>
      <c r="H200" s="372" t="s">
        <v>10</v>
      </c>
      <c r="I200" s="214" t="s">
        <v>9</v>
      </c>
      <c r="J200" s="214" t="s">
        <v>12</v>
      </c>
      <c r="K200" s="76"/>
      <c r="L200" s="124"/>
      <c r="M200" s="124"/>
      <c r="O200" s="3"/>
      <c r="P200" s="3"/>
    </row>
    <row r="201" spans="1:16" s="8" customFormat="1" ht="45" hidden="1">
      <c r="A201" s="409"/>
      <c r="B201" s="409"/>
      <c r="C201" s="409"/>
      <c r="D201" s="410"/>
      <c r="E201" s="410"/>
      <c r="F201" s="411"/>
      <c r="G201" s="216" t="s">
        <v>13</v>
      </c>
      <c r="H201" s="372"/>
      <c r="I201" s="207" t="s">
        <v>179</v>
      </c>
      <c r="J201" s="207" t="s">
        <v>180</v>
      </c>
      <c r="K201" s="76"/>
      <c r="L201" s="124"/>
      <c r="M201" s="124"/>
      <c r="O201" s="3"/>
      <c r="P201" s="3"/>
    </row>
    <row r="202" spans="1:16" s="8" customFormat="1" hidden="1">
      <c r="A202" s="78" t="s">
        <v>181</v>
      </c>
      <c r="B202" s="79"/>
      <c r="C202" s="80" t="s">
        <v>182</v>
      </c>
      <c r="D202" s="178">
        <f>G202-1</f>
        <v>44613</v>
      </c>
      <c r="E202" s="178">
        <f>G202-1</f>
        <v>44613</v>
      </c>
      <c r="F202" s="178">
        <f>G202-3</f>
        <v>44611</v>
      </c>
      <c r="G202" s="81">
        <v>44614</v>
      </c>
      <c r="H202" s="159" t="s">
        <v>183</v>
      </c>
      <c r="I202" s="169">
        <v>44619</v>
      </c>
      <c r="J202" s="169">
        <f>I202+9</f>
        <v>44628</v>
      </c>
      <c r="K202" s="76"/>
      <c r="L202" s="124"/>
      <c r="M202" s="124"/>
      <c r="O202" s="3"/>
      <c r="P202" s="3"/>
    </row>
    <row r="203" spans="1:16" s="8" customFormat="1" hidden="1">
      <c r="A203" s="78"/>
      <c r="B203" s="79"/>
      <c r="C203" s="80"/>
      <c r="D203" s="178">
        <f>G203-1</f>
        <v>44620</v>
      </c>
      <c r="E203" s="178">
        <f>G203-1</f>
        <v>44620</v>
      </c>
      <c r="F203" s="178">
        <f>G203-3</f>
        <v>44618</v>
      </c>
      <c r="G203" s="81">
        <f>G202+7</f>
        <v>44621</v>
      </c>
      <c r="H203" s="159" t="s">
        <v>184</v>
      </c>
      <c r="I203" s="169">
        <f>I202+7</f>
        <v>44626</v>
      </c>
      <c r="J203" s="169">
        <f>I203+9</f>
        <v>44635</v>
      </c>
      <c r="K203" s="76"/>
      <c r="L203" s="124"/>
      <c r="M203" s="124"/>
      <c r="O203" s="3"/>
      <c r="P203" s="3"/>
    </row>
    <row r="204" spans="1:16" s="8" customFormat="1" hidden="1">
      <c r="A204" s="78"/>
      <c r="B204" s="79"/>
      <c r="C204" s="80"/>
      <c r="D204" s="178">
        <f>G204-1</f>
        <v>44627</v>
      </c>
      <c r="E204" s="178">
        <f>G204-1</f>
        <v>44627</v>
      </c>
      <c r="F204" s="178">
        <f>G204-3</f>
        <v>44625</v>
      </c>
      <c r="G204" s="81">
        <f>G203+7</f>
        <v>44628</v>
      </c>
      <c r="H204" s="159" t="s">
        <v>185</v>
      </c>
      <c r="I204" s="169">
        <f>I203+7</f>
        <v>44633</v>
      </c>
      <c r="J204" s="169">
        <f>I204+9</f>
        <v>44642</v>
      </c>
      <c r="K204" s="76"/>
      <c r="L204" s="124"/>
      <c r="M204" s="124"/>
      <c r="O204" s="3"/>
      <c r="P204" s="3"/>
    </row>
    <row r="205" spans="1:16" s="8" customFormat="1" hidden="1">
      <c r="A205" s="78"/>
      <c r="B205" s="79"/>
      <c r="C205" s="80"/>
      <c r="D205" s="178">
        <f>G205-1</f>
        <v>44634</v>
      </c>
      <c r="E205" s="178">
        <f>G205-1</f>
        <v>44634</v>
      </c>
      <c r="F205" s="178">
        <f>G205-3</f>
        <v>44632</v>
      </c>
      <c r="G205" s="81">
        <f>G204+7</f>
        <v>44635</v>
      </c>
      <c r="H205" s="159" t="s">
        <v>186</v>
      </c>
      <c r="I205" s="169">
        <f>I204+7</f>
        <v>44640</v>
      </c>
      <c r="J205" s="169">
        <f>I205+9</f>
        <v>44649</v>
      </c>
      <c r="K205" s="76"/>
      <c r="L205" s="124"/>
      <c r="M205" s="124"/>
      <c r="O205" s="3"/>
      <c r="P205" s="3"/>
    </row>
    <row r="206" spans="1:16" s="8" customFormat="1" hidden="1">
      <c r="A206" s="400" t="s">
        <v>149</v>
      </c>
      <c r="B206" s="401"/>
      <c r="C206" s="401"/>
      <c r="D206" s="401"/>
      <c r="E206" s="401"/>
      <c r="F206" s="401"/>
      <c r="G206" s="401"/>
      <c r="H206" s="401"/>
      <c r="I206" s="401"/>
      <c r="J206" s="402"/>
      <c r="K206" s="76"/>
      <c r="L206" s="124"/>
      <c r="M206" s="124"/>
      <c r="O206" s="3"/>
      <c r="P206" s="3"/>
    </row>
    <row r="207" spans="1:16" s="8" customFormat="1" hidden="1">
      <c r="A207" s="403" t="s">
        <v>187</v>
      </c>
      <c r="B207" s="404"/>
      <c r="C207" s="404"/>
      <c r="D207" s="404"/>
      <c r="E207" s="404"/>
      <c r="F207" s="404"/>
      <c r="G207" s="404"/>
      <c r="H207" s="404"/>
      <c r="I207" s="404"/>
      <c r="J207" s="405"/>
      <c r="K207" s="76"/>
      <c r="L207" s="124"/>
      <c r="M207" s="124"/>
      <c r="O207" s="3"/>
      <c r="P207" s="3"/>
    </row>
    <row r="208" spans="1:16" hidden="1">
      <c r="A208" s="403" t="s">
        <v>102</v>
      </c>
      <c r="B208" s="404"/>
      <c r="C208" s="404"/>
      <c r="D208" s="404"/>
      <c r="E208" s="404"/>
      <c r="F208" s="404"/>
      <c r="G208" s="404"/>
      <c r="H208" s="404"/>
      <c r="I208" s="404"/>
      <c r="J208" s="405"/>
      <c r="K208" s="76"/>
      <c r="L208" s="124"/>
      <c r="M208" s="124"/>
    </row>
    <row r="209" spans="1:15" ht="16.5" hidden="1" customHeight="1">
      <c r="A209" s="49"/>
      <c r="B209" s="35"/>
      <c r="C209" s="35"/>
      <c r="D209" s="35"/>
      <c r="E209" s="35"/>
      <c r="F209" s="35"/>
      <c r="G209" s="35"/>
      <c r="H209" s="35"/>
      <c r="I209" s="49"/>
      <c r="J209" s="49"/>
      <c r="K209"/>
      <c r="L209" s="124"/>
      <c r="M209" s="124"/>
      <c r="N209" s="49"/>
      <c r="O209" s="35"/>
    </row>
    <row r="210" spans="1:15">
      <c r="A210" s="336" t="s">
        <v>188</v>
      </c>
      <c r="B210" s="368" t="s">
        <v>189</v>
      </c>
      <c r="C210" s="389"/>
      <c r="D210" s="389"/>
      <c r="E210" s="389"/>
      <c r="F210" s="389"/>
      <c r="G210" s="389"/>
      <c r="H210" s="389"/>
      <c r="I210" s="389"/>
      <c r="J210" s="390"/>
      <c r="K210"/>
      <c r="L210" s="124"/>
      <c r="M210" s="124"/>
    </row>
    <row r="211" spans="1:15" ht="15" customHeight="1">
      <c r="A211" s="336"/>
      <c r="B211" s="406" t="s">
        <v>82</v>
      </c>
      <c r="C211" s="407"/>
      <c r="D211" s="407"/>
      <c r="E211" s="407"/>
      <c r="F211" s="407"/>
      <c r="G211" s="407"/>
      <c r="H211" s="407"/>
      <c r="I211" s="407"/>
      <c r="J211" s="408"/>
      <c r="K211"/>
      <c r="L211" s="124"/>
      <c r="M211" s="124"/>
    </row>
    <row r="212" spans="1:15" ht="15" customHeight="1">
      <c r="A212" s="336"/>
      <c r="B212" s="339" t="s">
        <v>190</v>
      </c>
      <c r="C212" s="391"/>
      <c r="D212" s="391"/>
      <c r="E212" s="391"/>
      <c r="F212" s="391"/>
      <c r="G212" s="391"/>
      <c r="H212" s="391"/>
      <c r="I212" s="391"/>
      <c r="J212" s="392"/>
      <c r="K212"/>
      <c r="L212" s="124"/>
      <c r="M212" s="124"/>
      <c r="N212" s="46"/>
    </row>
    <row r="213" spans="1:15" ht="15" customHeight="1">
      <c r="A213" s="363" t="s">
        <v>3</v>
      </c>
      <c r="B213" s="363" t="s">
        <v>4</v>
      </c>
      <c r="C213" s="363" t="s">
        <v>5</v>
      </c>
      <c r="D213" s="351" t="s">
        <v>84</v>
      </c>
      <c r="E213" s="351" t="s">
        <v>27</v>
      </c>
      <c r="F213" s="351" t="s">
        <v>85</v>
      </c>
      <c r="G213" s="214" t="s">
        <v>9</v>
      </c>
      <c r="H213" s="351" t="s">
        <v>10</v>
      </c>
      <c r="I213" s="214" t="s">
        <v>12</v>
      </c>
      <c r="J213" s="214"/>
      <c r="K213"/>
      <c r="L213" s="124"/>
      <c r="M213" s="124"/>
    </row>
    <row r="214" spans="1:15">
      <c r="A214" s="363"/>
      <c r="B214" s="363"/>
      <c r="C214" s="363"/>
      <c r="D214" s="351"/>
      <c r="E214" s="351"/>
      <c r="F214" s="351"/>
      <c r="G214" s="213" t="s">
        <v>13</v>
      </c>
      <c r="H214" s="351"/>
      <c r="I214" s="214" t="s">
        <v>191</v>
      </c>
      <c r="J214" s="214"/>
      <c r="K214"/>
      <c r="L214" s="124"/>
      <c r="M214" s="124"/>
    </row>
    <row r="215" spans="1:15">
      <c r="A215" s="66" t="s">
        <v>366</v>
      </c>
      <c r="B215" s="67"/>
      <c r="C215" s="66" t="s">
        <v>364</v>
      </c>
      <c r="D215" s="183">
        <f t="shared" ref="D215:D219" si="40">G215-2</f>
        <v>44685</v>
      </c>
      <c r="E215" s="184">
        <f t="shared" ref="E215:E219" si="41">G215-1</f>
        <v>44686</v>
      </c>
      <c r="F215" s="184">
        <f t="shared" ref="F215:F219" si="42">G215-2</f>
        <v>44685</v>
      </c>
      <c r="G215" s="121">
        <v>44687</v>
      </c>
      <c r="H215" s="17" t="s">
        <v>192</v>
      </c>
      <c r="I215" s="16">
        <f>G215+21</f>
        <v>44708</v>
      </c>
      <c r="J215" s="16"/>
      <c r="K215" s="74"/>
      <c r="L215" s="126"/>
      <c r="M215" s="126"/>
    </row>
    <row r="216" spans="1:15">
      <c r="A216" s="66" t="s">
        <v>367</v>
      </c>
      <c r="B216" s="67"/>
      <c r="C216" s="66" t="s">
        <v>365</v>
      </c>
      <c r="D216" s="183">
        <f t="shared" si="40"/>
        <v>44693</v>
      </c>
      <c r="E216" s="184">
        <f t="shared" si="41"/>
        <v>44694</v>
      </c>
      <c r="F216" s="184">
        <f t="shared" si="42"/>
        <v>44693</v>
      </c>
      <c r="G216" s="121">
        <v>44695</v>
      </c>
      <c r="H216" s="15" t="s">
        <v>193</v>
      </c>
      <c r="I216" s="9">
        <f>G216+28</f>
        <v>44723</v>
      </c>
      <c r="J216" s="52"/>
      <c r="K216"/>
      <c r="L216" s="124"/>
      <c r="M216" s="124"/>
    </row>
    <row r="217" spans="1:15">
      <c r="A217" s="66" t="s">
        <v>422</v>
      </c>
      <c r="B217" s="38"/>
      <c r="C217" s="66" t="s">
        <v>419</v>
      </c>
      <c r="D217" s="183">
        <f t="shared" si="40"/>
        <v>44702</v>
      </c>
      <c r="E217" s="184">
        <f t="shared" si="41"/>
        <v>44703</v>
      </c>
      <c r="F217" s="184">
        <f t="shared" si="42"/>
        <v>44702</v>
      </c>
      <c r="G217" s="121">
        <v>44704</v>
      </c>
      <c r="H217" s="15" t="s">
        <v>194</v>
      </c>
      <c r="I217" s="9">
        <f>G217+28</f>
        <v>44732</v>
      </c>
      <c r="J217" s="52"/>
      <c r="K217"/>
      <c r="L217" s="124"/>
      <c r="M217" s="124"/>
    </row>
    <row r="218" spans="1:15">
      <c r="A218" s="66" t="s">
        <v>423</v>
      </c>
      <c r="B218" s="38"/>
      <c r="C218" s="66" t="s">
        <v>420</v>
      </c>
      <c r="D218" s="183">
        <f t="shared" si="40"/>
        <v>44706</v>
      </c>
      <c r="E218" s="184">
        <f t="shared" si="41"/>
        <v>44707</v>
      </c>
      <c r="F218" s="184">
        <f t="shared" si="42"/>
        <v>44706</v>
      </c>
      <c r="G218" s="121">
        <v>44708</v>
      </c>
      <c r="H218" s="15" t="s">
        <v>195</v>
      </c>
      <c r="I218" s="9">
        <f>G218+28</f>
        <v>44736</v>
      </c>
      <c r="J218" s="52"/>
      <c r="K218"/>
      <c r="L218" s="124"/>
      <c r="M218" s="124"/>
    </row>
    <row r="219" spans="1:15" ht="15" customHeight="1">
      <c r="A219" s="66" t="s">
        <v>424</v>
      </c>
      <c r="B219" s="67"/>
      <c r="C219" s="66" t="s">
        <v>421</v>
      </c>
      <c r="D219" s="183">
        <f t="shared" si="40"/>
        <v>44720</v>
      </c>
      <c r="E219" s="184">
        <f t="shared" si="41"/>
        <v>44721</v>
      </c>
      <c r="F219" s="184">
        <f t="shared" si="42"/>
        <v>44720</v>
      </c>
      <c r="G219" s="121">
        <v>44722</v>
      </c>
      <c r="H219" s="15" t="s">
        <v>195</v>
      </c>
      <c r="I219" s="9">
        <f>G219+28</f>
        <v>44750</v>
      </c>
      <c r="J219" s="52"/>
      <c r="K219"/>
      <c r="L219" s="124"/>
      <c r="M219" s="124"/>
    </row>
    <row r="220" spans="1:15" s="35" customFormat="1">
      <c r="A220" s="412" t="s">
        <v>196</v>
      </c>
      <c r="B220" s="413"/>
      <c r="C220" s="413"/>
      <c r="D220" s="413"/>
      <c r="E220" s="413"/>
      <c r="F220" s="413"/>
      <c r="G220" s="413"/>
      <c r="H220" s="413"/>
      <c r="I220" s="413"/>
      <c r="J220" s="414"/>
      <c r="K220"/>
      <c r="L220" s="124"/>
      <c r="M220" s="124"/>
      <c r="N220" s="49"/>
    </row>
    <row r="221" spans="1:15" ht="15" customHeight="1">
      <c r="A221" s="415" t="s">
        <v>102</v>
      </c>
      <c r="B221" s="416"/>
      <c r="C221" s="416"/>
      <c r="D221" s="416"/>
      <c r="E221" s="416"/>
      <c r="F221" s="416"/>
      <c r="G221" s="416"/>
      <c r="H221" s="416"/>
      <c r="I221" s="416"/>
      <c r="J221" s="417"/>
      <c r="K221"/>
      <c r="L221" s="124"/>
      <c r="M221" s="124"/>
    </row>
    <row r="222" spans="1:15">
      <c r="A222" s="412"/>
      <c r="B222" s="413"/>
      <c r="C222" s="413"/>
      <c r="D222" s="413"/>
      <c r="E222" s="413"/>
      <c r="F222" s="413"/>
      <c r="G222" s="413"/>
      <c r="H222" s="413"/>
      <c r="I222" s="413"/>
      <c r="J222" s="414"/>
      <c r="K222"/>
      <c r="L222" s="124"/>
      <c r="M222" s="124"/>
    </row>
    <row r="223" spans="1:15">
      <c r="A223" s="22"/>
      <c r="B223" s="22"/>
      <c r="C223" s="22"/>
      <c r="D223" s="22"/>
      <c r="E223" s="22"/>
      <c r="F223" s="22"/>
      <c r="G223" s="22"/>
      <c r="H223" s="22"/>
      <c r="I223" s="22"/>
      <c r="J223" s="22"/>
      <c r="K223"/>
      <c r="L223" s="124"/>
      <c r="M223" s="124"/>
    </row>
    <row r="224" spans="1:15">
      <c r="A224" s="418" t="s">
        <v>197</v>
      </c>
      <c r="B224" s="419" t="s">
        <v>198</v>
      </c>
      <c r="C224" s="420"/>
      <c r="D224" s="420"/>
      <c r="E224" s="420"/>
      <c r="F224" s="420"/>
      <c r="G224" s="420"/>
      <c r="H224" s="420"/>
      <c r="I224" s="420"/>
      <c r="J224" s="421"/>
      <c r="K224"/>
      <c r="L224" s="124"/>
      <c r="M224" s="124"/>
    </row>
    <row r="225" spans="1:14" ht="15" customHeight="1">
      <c r="A225" s="418"/>
      <c r="B225" s="422" t="s">
        <v>199</v>
      </c>
      <c r="C225" s="423"/>
      <c r="D225" s="423"/>
      <c r="E225" s="423"/>
      <c r="F225" s="423"/>
      <c r="G225" s="423"/>
      <c r="H225" s="423"/>
      <c r="I225" s="423"/>
      <c r="J225" s="424"/>
      <c r="K225"/>
      <c r="L225" s="124"/>
      <c r="M225" s="124"/>
    </row>
    <row r="226" spans="1:14">
      <c r="A226" s="418"/>
      <c r="B226" s="425" t="s">
        <v>200</v>
      </c>
      <c r="C226" s="426"/>
      <c r="D226" s="426"/>
      <c r="E226" s="426"/>
      <c r="F226" s="426"/>
      <c r="G226" s="426"/>
      <c r="H226" s="426"/>
      <c r="I226" s="426"/>
      <c r="J226" s="427"/>
      <c r="K226"/>
      <c r="L226" s="124"/>
      <c r="M226" s="124"/>
    </row>
    <row r="227" spans="1:14" ht="15" customHeight="1">
      <c r="A227" s="363" t="s">
        <v>3</v>
      </c>
      <c r="B227" s="363" t="s">
        <v>4</v>
      </c>
      <c r="C227" s="363" t="s">
        <v>5</v>
      </c>
      <c r="D227" s="436" t="s">
        <v>84</v>
      </c>
      <c r="E227" s="437" t="s">
        <v>27</v>
      </c>
      <c r="F227" s="438" t="s">
        <v>201</v>
      </c>
      <c r="G227" s="208" t="s">
        <v>40</v>
      </c>
      <c r="H227" s="383" t="s">
        <v>12</v>
      </c>
      <c r="I227" s="384"/>
      <c r="J227" s="384"/>
      <c r="K227"/>
      <c r="L227" s="124"/>
      <c r="M227" s="124"/>
    </row>
    <row r="228" spans="1:14" s="10" customFormat="1" ht="30">
      <c r="A228" s="363"/>
      <c r="B228" s="363"/>
      <c r="C228" s="363"/>
      <c r="D228" s="436"/>
      <c r="E228" s="437"/>
      <c r="F228" s="438"/>
      <c r="G228" s="206" t="s">
        <v>13</v>
      </c>
      <c r="H228" s="208" t="s">
        <v>202</v>
      </c>
      <c r="I228" s="208" t="s">
        <v>203</v>
      </c>
      <c r="J228" s="53" t="s">
        <v>204</v>
      </c>
      <c r="K228"/>
      <c r="L228" s="124"/>
      <c r="M228" s="124"/>
      <c r="N228" s="46"/>
    </row>
    <row r="229" spans="1:14" s="10" customFormat="1">
      <c r="A229" s="66" t="s">
        <v>366</v>
      </c>
      <c r="B229" s="67"/>
      <c r="C229" s="66" t="s">
        <v>364</v>
      </c>
      <c r="D229" s="183">
        <f t="shared" ref="D229:D233" si="43">G229-2</f>
        <v>44686</v>
      </c>
      <c r="E229" s="184">
        <f t="shared" ref="E229:E233" si="44">G229-1</f>
        <v>44687</v>
      </c>
      <c r="F229" s="184">
        <f t="shared" ref="F229:F233" si="45">G229-2</f>
        <v>44686</v>
      </c>
      <c r="G229" s="155">
        <v>44688</v>
      </c>
      <c r="H229" s="121">
        <f t="shared" ref="H229:H233" si="46">G229+12</f>
        <v>44700</v>
      </c>
      <c r="I229" s="121">
        <f t="shared" ref="I229:I233" si="47">G229+16</f>
        <v>44704</v>
      </c>
      <c r="J229" s="75">
        <f t="shared" ref="J229:J233" si="48">G229+18</f>
        <v>44706</v>
      </c>
      <c r="K229" s="74"/>
      <c r="L229" s="126"/>
      <c r="M229" s="126"/>
      <c r="N229" s="46"/>
    </row>
    <row r="230" spans="1:14" s="10" customFormat="1">
      <c r="A230" s="66" t="s">
        <v>367</v>
      </c>
      <c r="B230" s="67"/>
      <c r="C230" s="66" t="s">
        <v>365</v>
      </c>
      <c r="D230" s="183">
        <f t="shared" si="43"/>
        <v>44697</v>
      </c>
      <c r="E230" s="184">
        <f t="shared" si="44"/>
        <v>44698</v>
      </c>
      <c r="F230" s="184">
        <f t="shared" si="45"/>
        <v>44697</v>
      </c>
      <c r="G230" s="155">
        <v>44699</v>
      </c>
      <c r="H230" s="185">
        <f t="shared" si="46"/>
        <v>44711</v>
      </c>
      <c r="I230" s="185">
        <f t="shared" si="47"/>
        <v>44715</v>
      </c>
      <c r="J230" s="54">
        <f t="shared" si="48"/>
        <v>44717</v>
      </c>
      <c r="K230"/>
      <c r="L230" s="124"/>
      <c r="M230" s="124"/>
      <c r="N230" s="46"/>
    </row>
    <row r="231" spans="1:14" s="10" customFormat="1">
      <c r="A231" s="66" t="s">
        <v>422</v>
      </c>
      <c r="B231" s="38"/>
      <c r="C231" s="66" t="s">
        <v>419</v>
      </c>
      <c r="D231" s="183">
        <f t="shared" si="43"/>
        <v>44702</v>
      </c>
      <c r="E231" s="184">
        <f t="shared" si="44"/>
        <v>44703</v>
      </c>
      <c r="F231" s="184">
        <f t="shared" si="45"/>
        <v>44702</v>
      </c>
      <c r="G231" s="155">
        <v>44704</v>
      </c>
      <c r="H231" s="185">
        <f t="shared" si="46"/>
        <v>44716</v>
      </c>
      <c r="I231" s="185">
        <f t="shared" si="47"/>
        <v>44720</v>
      </c>
      <c r="J231" s="54">
        <f t="shared" si="48"/>
        <v>44722</v>
      </c>
      <c r="K231"/>
      <c r="L231" s="124"/>
      <c r="M231" s="124"/>
      <c r="N231" s="46"/>
    </row>
    <row r="232" spans="1:14" s="10" customFormat="1">
      <c r="A232" s="66" t="s">
        <v>423</v>
      </c>
      <c r="B232" s="38"/>
      <c r="C232" s="66" t="s">
        <v>420</v>
      </c>
      <c r="D232" s="183">
        <f t="shared" si="43"/>
        <v>44706</v>
      </c>
      <c r="E232" s="184">
        <f t="shared" si="44"/>
        <v>44707</v>
      </c>
      <c r="F232" s="184">
        <f t="shared" si="45"/>
        <v>44706</v>
      </c>
      <c r="G232" s="155">
        <v>44708</v>
      </c>
      <c r="H232" s="185">
        <f t="shared" si="46"/>
        <v>44720</v>
      </c>
      <c r="I232" s="185">
        <f t="shared" si="47"/>
        <v>44724</v>
      </c>
      <c r="J232" s="54">
        <f t="shared" si="48"/>
        <v>44726</v>
      </c>
      <c r="K232"/>
      <c r="L232" s="124"/>
      <c r="M232" s="124"/>
      <c r="N232" s="46"/>
    </row>
    <row r="233" spans="1:14" s="10" customFormat="1">
      <c r="A233" s="66" t="s">
        <v>424</v>
      </c>
      <c r="B233" s="67"/>
      <c r="C233" s="66" t="s">
        <v>421</v>
      </c>
      <c r="D233" s="183">
        <f t="shared" si="43"/>
        <v>44720</v>
      </c>
      <c r="E233" s="184">
        <f t="shared" si="44"/>
        <v>44721</v>
      </c>
      <c r="F233" s="184">
        <f t="shared" si="45"/>
        <v>44720</v>
      </c>
      <c r="G233" s="121">
        <v>44722</v>
      </c>
      <c r="H233" s="185">
        <f t="shared" si="46"/>
        <v>44734</v>
      </c>
      <c r="I233" s="185">
        <f t="shared" si="47"/>
        <v>44738</v>
      </c>
      <c r="J233" s="54">
        <f t="shared" si="48"/>
        <v>44740</v>
      </c>
      <c r="K233"/>
      <c r="L233" s="124"/>
      <c r="M233" s="124"/>
      <c r="N233" s="46"/>
    </row>
    <row r="234" spans="1:14" s="35" customFormat="1">
      <c r="A234" s="355" t="s">
        <v>165</v>
      </c>
      <c r="B234" s="428"/>
      <c r="C234" s="428"/>
      <c r="D234" s="428"/>
      <c r="E234" s="428"/>
      <c r="F234" s="428"/>
      <c r="G234" s="428"/>
      <c r="H234" s="428"/>
      <c r="I234" s="428"/>
      <c r="J234" s="429"/>
      <c r="K234"/>
      <c r="L234" s="124"/>
      <c r="M234" s="124"/>
      <c r="N234" s="49"/>
    </row>
    <row r="235" spans="1:14" ht="15" customHeight="1">
      <c r="A235" s="305" t="s">
        <v>102</v>
      </c>
      <c r="B235" s="430"/>
      <c r="C235" s="430"/>
      <c r="D235" s="430"/>
      <c r="E235" s="430"/>
      <c r="F235" s="430"/>
      <c r="G235" s="430"/>
      <c r="H235" s="430"/>
      <c r="I235" s="430"/>
      <c r="J235" s="430"/>
      <c r="K235"/>
      <c r="L235" s="124"/>
    </row>
    <row r="236" spans="1:14">
      <c r="A236" s="431" t="s">
        <v>205</v>
      </c>
      <c r="B236" s="431" t="s">
        <v>206</v>
      </c>
      <c r="E236" s="432" t="s">
        <v>207</v>
      </c>
      <c r="F236" s="433" t="s">
        <v>206</v>
      </c>
      <c r="G236" s="434" t="s">
        <v>208</v>
      </c>
      <c r="H236" s="435" t="s">
        <v>209</v>
      </c>
      <c r="K236"/>
      <c r="L236" s="124"/>
    </row>
    <row r="237" spans="1:14" ht="15.75" thickBot="1">
      <c r="A237" s="431"/>
      <c r="B237" s="431"/>
      <c r="E237" s="432"/>
      <c r="F237" s="433"/>
      <c r="G237" s="434"/>
      <c r="H237" s="435"/>
      <c r="K237"/>
      <c r="L237" s="124"/>
    </row>
    <row r="238" spans="1:14" ht="19.5">
      <c r="A238" s="7" t="s">
        <v>210</v>
      </c>
      <c r="B238" s="186" t="s">
        <v>211</v>
      </c>
      <c r="E238" s="187" t="s">
        <v>212</v>
      </c>
      <c r="F238" s="188" t="s">
        <v>211</v>
      </c>
      <c r="G238" s="150" t="s">
        <v>213</v>
      </c>
      <c r="H238" s="150" t="s">
        <v>214</v>
      </c>
      <c r="K238"/>
      <c r="L238" s="124"/>
    </row>
    <row r="239" spans="1:14" ht="19.5">
      <c r="A239" s="6" t="s">
        <v>215</v>
      </c>
      <c r="B239" s="186" t="s">
        <v>216</v>
      </c>
      <c r="E239" s="187" t="s">
        <v>217</v>
      </c>
      <c r="F239" s="188" t="s">
        <v>211</v>
      </c>
      <c r="G239" s="150"/>
      <c r="H239" s="150" t="s">
        <v>218</v>
      </c>
      <c r="K239"/>
      <c r="L239" s="124"/>
    </row>
    <row r="240" spans="1:14" ht="19.5">
      <c r="A240" s="6" t="s">
        <v>219</v>
      </c>
      <c r="B240" s="186" t="s">
        <v>220</v>
      </c>
      <c r="E240" s="189" t="s">
        <v>221</v>
      </c>
      <c r="F240" s="190" t="s">
        <v>222</v>
      </c>
      <c r="G240" s="3" t="s">
        <v>223</v>
      </c>
      <c r="H240" s="150" t="s">
        <v>224</v>
      </c>
      <c r="K240"/>
      <c r="L240" s="124"/>
    </row>
    <row r="241" spans="1:14" ht="19.5">
      <c r="A241" s="6" t="s">
        <v>225</v>
      </c>
      <c r="B241" s="186" t="s">
        <v>226</v>
      </c>
      <c r="E241" s="189" t="s">
        <v>227</v>
      </c>
      <c r="F241" s="190" t="s">
        <v>228</v>
      </c>
      <c r="H241" s="150" t="s">
        <v>229</v>
      </c>
    </row>
    <row r="242" spans="1:14" ht="19.5">
      <c r="A242" s="6" t="s">
        <v>230</v>
      </c>
      <c r="B242" s="186" t="s">
        <v>231</v>
      </c>
      <c r="E242" s="189" t="s">
        <v>232</v>
      </c>
      <c r="F242" s="190" t="s">
        <v>228</v>
      </c>
      <c r="G242" s="191" t="s">
        <v>233</v>
      </c>
      <c r="H242" s="150" t="s">
        <v>234</v>
      </c>
    </row>
    <row r="243" spans="1:14" ht="19.5">
      <c r="A243" s="6" t="s">
        <v>235</v>
      </c>
      <c r="B243" s="186" t="s">
        <v>236</v>
      </c>
      <c r="E243" s="189" t="s">
        <v>237</v>
      </c>
      <c r="F243" s="190" t="s">
        <v>238</v>
      </c>
      <c r="G243" s="150" t="s">
        <v>239</v>
      </c>
      <c r="H243" s="192" t="s">
        <v>240</v>
      </c>
    </row>
    <row r="244" spans="1:14" ht="19.5">
      <c r="A244" s="6" t="s">
        <v>241</v>
      </c>
      <c r="B244" s="186" t="s">
        <v>242</v>
      </c>
      <c r="E244" s="189" t="s">
        <v>243</v>
      </c>
      <c r="F244" s="190" t="s">
        <v>238</v>
      </c>
      <c r="H244" s="192" t="s">
        <v>244</v>
      </c>
    </row>
    <row r="245" spans="1:14" ht="19.5">
      <c r="A245" s="6" t="s">
        <v>245</v>
      </c>
      <c r="B245" s="186" t="s">
        <v>242</v>
      </c>
      <c r="E245" s="189" t="s">
        <v>246</v>
      </c>
      <c r="F245" s="190" t="s">
        <v>238</v>
      </c>
      <c r="H245" s="192" t="s">
        <v>247</v>
      </c>
    </row>
    <row r="246" spans="1:14" ht="19.5">
      <c r="A246" s="6" t="s">
        <v>248</v>
      </c>
      <c r="B246" s="186" t="s">
        <v>249</v>
      </c>
      <c r="E246" s="193" t="s">
        <v>250</v>
      </c>
      <c r="F246" s="194" t="s">
        <v>251</v>
      </c>
      <c r="H246" s="192" t="s">
        <v>252</v>
      </c>
    </row>
    <row r="247" spans="1:14" ht="19.5">
      <c r="A247" s="6" t="s">
        <v>253</v>
      </c>
      <c r="B247" s="186" t="s">
        <v>254</v>
      </c>
      <c r="E247" s="193" t="s">
        <v>255</v>
      </c>
      <c r="F247" s="194" t="s">
        <v>256</v>
      </c>
      <c r="H247" s="192" t="s">
        <v>257</v>
      </c>
    </row>
    <row r="248" spans="1:14" ht="19.5">
      <c r="A248" s="6" t="s">
        <v>221</v>
      </c>
      <c r="B248" s="186" t="s">
        <v>222</v>
      </c>
      <c r="E248" s="195" t="s">
        <v>258</v>
      </c>
      <c r="F248" s="190" t="s">
        <v>259</v>
      </c>
      <c r="H248" s="192" t="s">
        <v>260</v>
      </c>
    </row>
    <row r="249" spans="1:14" ht="19.5">
      <c r="A249" s="6" t="s">
        <v>227</v>
      </c>
      <c r="B249" s="186" t="s">
        <v>228</v>
      </c>
      <c r="E249" s="195" t="s">
        <v>261</v>
      </c>
      <c r="F249" s="190" t="s">
        <v>259</v>
      </c>
      <c r="H249" s="192" t="s">
        <v>262</v>
      </c>
    </row>
    <row r="250" spans="1:14" ht="19.5">
      <c r="A250" s="6" t="s">
        <v>263</v>
      </c>
      <c r="B250" s="186" t="s">
        <v>264</v>
      </c>
      <c r="E250" s="195" t="s">
        <v>265</v>
      </c>
      <c r="F250" s="190" t="s">
        <v>266</v>
      </c>
      <c r="H250" s="192" t="s">
        <v>267</v>
      </c>
    </row>
    <row r="251" spans="1:14" s="4" customFormat="1" ht="19.5">
      <c r="A251" s="6" t="s">
        <v>268</v>
      </c>
      <c r="B251" s="186" t="s">
        <v>238</v>
      </c>
      <c r="C251" s="3"/>
      <c r="D251" s="3"/>
      <c r="E251" s="195" t="s">
        <v>269</v>
      </c>
      <c r="F251" s="190" t="s">
        <v>270</v>
      </c>
      <c r="G251" s="3"/>
      <c r="H251" s="192" t="s">
        <v>271</v>
      </c>
      <c r="I251" s="8"/>
      <c r="J251" s="8"/>
      <c r="K251" s="8"/>
      <c r="L251" s="8"/>
      <c r="M251" s="11"/>
      <c r="N251" s="11"/>
    </row>
    <row r="252" spans="1:14" s="2" customFormat="1" ht="19.5">
      <c r="A252" s="5" t="s">
        <v>250</v>
      </c>
      <c r="B252" s="196" t="s">
        <v>251</v>
      </c>
      <c r="C252" s="3"/>
      <c r="D252" s="3"/>
      <c r="E252" s="195" t="s">
        <v>272</v>
      </c>
      <c r="F252" s="190" t="s">
        <v>273</v>
      </c>
      <c r="G252" s="4"/>
      <c r="H252" s="197" t="s">
        <v>274</v>
      </c>
      <c r="I252" s="8"/>
      <c r="J252" s="8"/>
      <c r="K252" s="8"/>
      <c r="L252" s="8"/>
      <c r="M252" s="127"/>
      <c r="N252" s="127"/>
    </row>
    <row r="253" spans="1:14" s="2" customFormat="1" ht="19.5">
      <c r="A253" s="5" t="s">
        <v>258</v>
      </c>
      <c r="B253" s="196" t="s">
        <v>259</v>
      </c>
      <c r="C253" s="3"/>
      <c r="D253" s="3"/>
      <c r="E253" s="195" t="s">
        <v>275</v>
      </c>
      <c r="F253" s="190" t="s">
        <v>276</v>
      </c>
      <c r="H253" s="3"/>
      <c r="I253" s="8"/>
      <c r="J253" s="8"/>
      <c r="K253" s="8"/>
      <c r="L253" s="8"/>
      <c r="M253" s="127"/>
      <c r="N253" s="127"/>
    </row>
    <row r="254" spans="1:14" s="2" customFormat="1" ht="19.5">
      <c r="A254" s="5" t="s">
        <v>261</v>
      </c>
      <c r="B254" s="196" t="s">
        <v>259</v>
      </c>
      <c r="C254" s="3"/>
      <c r="D254" s="3"/>
      <c r="E254" s="195" t="s">
        <v>277</v>
      </c>
      <c r="F254" s="190" t="s">
        <v>278</v>
      </c>
      <c r="H254" s="3"/>
      <c r="I254" s="8"/>
      <c r="J254" s="8"/>
      <c r="K254" s="8"/>
      <c r="L254" s="8"/>
      <c r="M254" s="127"/>
      <c r="N254" s="127"/>
    </row>
    <row r="255" spans="1:14" s="2" customFormat="1" ht="19.5">
      <c r="A255" s="5" t="s">
        <v>265</v>
      </c>
      <c r="B255" s="196" t="s">
        <v>266</v>
      </c>
      <c r="C255" s="3"/>
      <c r="D255" s="3"/>
      <c r="E255" s="3"/>
      <c r="F255" s="3"/>
      <c r="G255" s="3"/>
      <c r="H255" s="3"/>
      <c r="I255" s="8"/>
      <c r="J255" s="8"/>
      <c r="K255" s="8"/>
      <c r="L255" s="8"/>
      <c r="M255" s="127"/>
      <c r="N255" s="127"/>
    </row>
    <row r="256" spans="1:14" ht="19.5">
      <c r="A256" s="5" t="s">
        <v>279</v>
      </c>
      <c r="B256" s="196" t="s">
        <v>270</v>
      </c>
    </row>
    <row r="257" spans="1:14" ht="19.5">
      <c r="A257" s="5" t="s">
        <v>280</v>
      </c>
      <c r="B257" s="196" t="s">
        <v>281</v>
      </c>
    </row>
    <row r="258" spans="1:14" ht="19.5">
      <c r="A258" s="198" t="s">
        <v>272</v>
      </c>
      <c r="B258" s="199" t="s">
        <v>273</v>
      </c>
    </row>
    <row r="259" spans="1:14" ht="19.5">
      <c r="A259" s="27" t="s">
        <v>277</v>
      </c>
      <c r="B259" s="27" t="s">
        <v>278</v>
      </c>
    </row>
    <row r="260" spans="1:14" ht="19.5">
      <c r="A260" s="25"/>
      <c r="B260" s="26"/>
    </row>
    <row r="261" spans="1:14">
      <c r="A261" s="336" t="s">
        <v>282</v>
      </c>
      <c r="B261" s="368" t="s">
        <v>283</v>
      </c>
      <c r="C261" s="389"/>
      <c r="D261" s="389"/>
      <c r="E261" s="389"/>
      <c r="F261" s="389"/>
      <c r="G261" s="389"/>
      <c r="H261" s="389"/>
      <c r="I261" s="389"/>
      <c r="J261" s="389"/>
      <c r="K261" s="390"/>
    </row>
    <row r="262" spans="1:14">
      <c r="A262" s="336"/>
      <c r="B262" s="339" t="s">
        <v>284</v>
      </c>
      <c r="C262" s="391"/>
      <c r="D262" s="391"/>
      <c r="E262" s="391"/>
      <c r="F262" s="391"/>
      <c r="G262" s="391"/>
      <c r="H262" s="391"/>
      <c r="I262" s="391"/>
      <c r="J262" s="391"/>
      <c r="K262" s="392"/>
    </row>
    <row r="263" spans="1:14">
      <c r="A263" s="336"/>
      <c r="B263" s="339" t="s">
        <v>285</v>
      </c>
      <c r="C263" s="391"/>
      <c r="D263" s="391"/>
      <c r="E263" s="391"/>
      <c r="F263" s="391"/>
      <c r="G263" s="391"/>
      <c r="H263" s="391"/>
      <c r="I263" s="391"/>
      <c r="J263" s="391"/>
      <c r="K263" s="392"/>
    </row>
    <row r="264" spans="1:14" ht="15" customHeight="1">
      <c r="A264" s="363" t="s">
        <v>3</v>
      </c>
      <c r="B264" s="363" t="s">
        <v>4</v>
      </c>
      <c r="C264" s="363" t="s">
        <v>5</v>
      </c>
      <c r="D264" s="351" t="s">
        <v>84</v>
      </c>
      <c r="E264" s="351" t="s">
        <v>27</v>
      </c>
      <c r="F264" s="364" t="s">
        <v>286</v>
      </c>
      <c r="G264" s="214" t="s">
        <v>40</v>
      </c>
      <c r="H264" s="369" t="s">
        <v>12</v>
      </c>
      <c r="I264" s="439"/>
      <c r="J264" s="439"/>
      <c r="K264" s="440"/>
    </row>
    <row r="265" spans="1:14" s="2" customFormat="1" ht="30">
      <c r="A265" s="363"/>
      <c r="B265" s="363"/>
      <c r="C265" s="363"/>
      <c r="D265" s="351"/>
      <c r="E265" s="351"/>
      <c r="F265" s="364"/>
      <c r="G265" s="213" t="s">
        <v>13</v>
      </c>
      <c r="H265" s="214" t="s">
        <v>287</v>
      </c>
      <c r="I265" s="214" t="s">
        <v>288</v>
      </c>
      <c r="J265" s="45" t="s">
        <v>289</v>
      </c>
      <c r="K265" s="45" t="s">
        <v>290</v>
      </c>
      <c r="L265" s="8"/>
      <c r="M265" s="127"/>
      <c r="N265" s="127"/>
    </row>
    <row r="266" spans="1:14">
      <c r="A266" s="23" t="s">
        <v>358</v>
      </c>
      <c r="B266" s="115"/>
      <c r="C266" s="105" t="s">
        <v>391</v>
      </c>
      <c r="D266" s="69">
        <f>G266-1</f>
        <v>44681</v>
      </c>
      <c r="E266" s="69">
        <f>D266</f>
        <v>44681</v>
      </c>
      <c r="F266" s="69">
        <f>G266-2</f>
        <v>44680</v>
      </c>
      <c r="G266" s="70">
        <v>44682</v>
      </c>
      <c r="H266" s="9">
        <f>G266+32</f>
        <v>44714</v>
      </c>
      <c r="I266" s="9">
        <f>G266+34</f>
        <v>44716</v>
      </c>
      <c r="J266" s="9">
        <f>G266+36</f>
        <v>44718</v>
      </c>
      <c r="K266" s="9">
        <f>G266+39</f>
        <v>44721</v>
      </c>
      <c r="L266" s="127"/>
    </row>
    <row r="267" spans="1:14" s="2" customFormat="1">
      <c r="A267" s="107" t="s">
        <v>359</v>
      </c>
      <c r="B267" s="106"/>
      <c r="C267" s="105" t="s">
        <v>392</v>
      </c>
      <c r="D267" s="69">
        <f>G267-1</f>
        <v>44695</v>
      </c>
      <c r="E267" s="69">
        <f>D267</f>
        <v>44695</v>
      </c>
      <c r="F267" s="69">
        <f>G267-2</f>
        <v>44694</v>
      </c>
      <c r="G267" s="70">
        <v>44696</v>
      </c>
      <c r="H267" s="9">
        <f>G267+32</f>
        <v>44728</v>
      </c>
      <c r="I267" s="9">
        <f>G267+34</f>
        <v>44730</v>
      </c>
      <c r="J267" s="9">
        <f>G267+36</f>
        <v>44732</v>
      </c>
      <c r="K267" s="9">
        <f>G267+39</f>
        <v>44735</v>
      </c>
      <c r="L267" s="8"/>
      <c r="M267" s="127"/>
      <c r="N267" s="127"/>
    </row>
    <row r="268" spans="1:14">
      <c r="A268" s="107" t="s">
        <v>425</v>
      </c>
      <c r="B268" s="106"/>
      <c r="C268" s="105" t="s">
        <v>426</v>
      </c>
      <c r="D268" s="69">
        <f>G268-1</f>
        <v>44709</v>
      </c>
      <c r="E268" s="69">
        <f>D268</f>
        <v>44709</v>
      </c>
      <c r="F268" s="69">
        <f>G268-2</f>
        <v>44708</v>
      </c>
      <c r="G268" s="70">
        <v>44710</v>
      </c>
      <c r="H268" s="16">
        <f>G268+32</f>
        <v>44742</v>
      </c>
      <c r="I268" s="16">
        <f>G268+34</f>
        <v>44744</v>
      </c>
      <c r="J268" s="16">
        <f>G268+36</f>
        <v>44746</v>
      </c>
      <c r="K268" s="16">
        <f>G268+39</f>
        <v>44749</v>
      </c>
      <c r="L268" s="127"/>
    </row>
    <row r="269" spans="1:14">
      <c r="A269" s="107"/>
      <c r="B269" s="104"/>
      <c r="C269" s="105"/>
      <c r="D269" s="69"/>
      <c r="E269" s="69"/>
      <c r="F269" s="69"/>
      <c r="G269" s="70"/>
      <c r="H269" s="16"/>
      <c r="I269" s="16"/>
      <c r="J269" s="16"/>
      <c r="K269" s="16"/>
    </row>
    <row r="270" spans="1:14">
      <c r="A270" s="107"/>
      <c r="B270" s="106"/>
      <c r="C270" s="105"/>
      <c r="D270" s="69"/>
      <c r="E270" s="69"/>
      <c r="F270" s="69"/>
      <c r="G270" s="70"/>
      <c r="H270" s="16"/>
      <c r="I270" s="16"/>
      <c r="J270" s="16"/>
      <c r="K270" s="16"/>
    </row>
    <row r="271" spans="1:14" s="35" customFormat="1">
      <c r="A271" s="441" t="s">
        <v>165</v>
      </c>
      <c r="B271" s="442"/>
      <c r="C271" s="442"/>
      <c r="D271" s="442"/>
      <c r="E271" s="442"/>
      <c r="F271" s="442"/>
      <c r="G271" s="442"/>
      <c r="H271" s="442"/>
      <c r="I271" s="442"/>
      <c r="J271" s="442"/>
      <c r="K271" s="442"/>
      <c r="L271" s="49"/>
      <c r="M271" s="49"/>
      <c r="N271" s="49"/>
    </row>
    <row r="272" spans="1:14" ht="15" customHeight="1">
      <c r="A272" s="443" t="s">
        <v>102</v>
      </c>
      <c r="B272" s="444"/>
      <c r="C272" s="444"/>
      <c r="D272" s="444"/>
      <c r="E272" s="444"/>
      <c r="F272" s="444"/>
      <c r="G272" s="444"/>
      <c r="H272" s="444"/>
      <c r="I272" s="444"/>
      <c r="J272" s="444"/>
      <c r="K272" s="445"/>
      <c r="L272" s="49"/>
    </row>
    <row r="273" spans="1:16">
      <c r="A273" s="31"/>
      <c r="B273" s="1"/>
      <c r="C273" s="1"/>
      <c r="D273" s="1"/>
      <c r="E273" s="1"/>
      <c r="F273" s="1"/>
      <c r="G273" s="1"/>
      <c r="H273" s="1"/>
    </row>
    <row r="274" spans="1:16" ht="15" customHeight="1">
      <c r="A274" s="336" t="s">
        <v>291</v>
      </c>
      <c r="B274" s="368" t="s">
        <v>292</v>
      </c>
      <c r="C274" s="389"/>
      <c r="D274" s="389"/>
      <c r="E274" s="389"/>
      <c r="F274" s="389"/>
      <c r="G274" s="389"/>
      <c r="H274" s="389"/>
      <c r="I274" s="389"/>
      <c r="J274" s="389"/>
      <c r="K274" s="390"/>
    </row>
    <row r="275" spans="1:16" ht="15" customHeight="1">
      <c r="A275" s="336"/>
      <c r="B275" s="339" t="s">
        <v>134</v>
      </c>
      <c r="C275" s="391"/>
      <c r="D275" s="391"/>
      <c r="E275" s="391"/>
      <c r="F275" s="391"/>
      <c r="G275" s="391"/>
      <c r="H275" s="391"/>
      <c r="I275" s="391"/>
      <c r="J275" s="391"/>
      <c r="K275" s="392"/>
    </row>
    <row r="276" spans="1:16">
      <c r="A276" s="336"/>
      <c r="B276" s="339" t="s">
        <v>293</v>
      </c>
      <c r="C276" s="391"/>
      <c r="D276" s="391"/>
      <c r="E276" s="391"/>
      <c r="F276" s="391"/>
      <c r="G276" s="391"/>
      <c r="H276" s="391"/>
      <c r="I276" s="391"/>
      <c r="J276" s="391"/>
      <c r="K276" s="392"/>
    </row>
    <row r="277" spans="1:16">
      <c r="A277" s="363" t="s">
        <v>3</v>
      </c>
      <c r="B277" s="363" t="s">
        <v>4</v>
      </c>
      <c r="C277" s="363" t="s">
        <v>5</v>
      </c>
      <c r="D277" s="351" t="s">
        <v>84</v>
      </c>
      <c r="E277" s="351" t="s">
        <v>27</v>
      </c>
      <c r="F277" s="364" t="s">
        <v>294</v>
      </c>
      <c r="G277" s="214" t="s">
        <v>9</v>
      </c>
      <c r="H277" s="365" t="s">
        <v>295</v>
      </c>
      <c r="I277" s="446" t="s">
        <v>12</v>
      </c>
      <c r="J277" s="447"/>
      <c r="K277" s="448"/>
    </row>
    <row r="278" spans="1:16">
      <c r="A278" s="363"/>
      <c r="B278" s="363"/>
      <c r="C278" s="363"/>
      <c r="D278" s="351"/>
      <c r="E278" s="351"/>
      <c r="F278" s="364"/>
      <c r="G278" s="213" t="s">
        <v>13</v>
      </c>
      <c r="H278" s="365"/>
      <c r="I278" s="45" t="s">
        <v>296</v>
      </c>
      <c r="J278" s="45" t="s">
        <v>297</v>
      </c>
      <c r="K278" s="94" t="s">
        <v>298</v>
      </c>
    </row>
    <row r="279" spans="1:16">
      <c r="A279" s="78" t="s">
        <v>116</v>
      </c>
      <c r="B279" s="79"/>
      <c r="C279" s="80" t="s">
        <v>117</v>
      </c>
      <c r="D279" s="69">
        <f>G279-1</f>
        <v>44686</v>
      </c>
      <c r="E279" s="69">
        <f>D279</f>
        <v>44686</v>
      </c>
      <c r="F279" s="69">
        <f>G279-2</f>
        <v>44685</v>
      </c>
      <c r="G279" s="70">
        <v>44687</v>
      </c>
      <c r="H279" s="13"/>
      <c r="I279" s="48">
        <f>G279+31</f>
        <v>44718</v>
      </c>
      <c r="J279" s="48">
        <f>G279+37</f>
        <v>44724</v>
      </c>
      <c r="K279" s="61">
        <f>G279+41</f>
        <v>44728</v>
      </c>
    </row>
    <row r="280" spans="1:16" s="35" customFormat="1">
      <c r="A280" s="78" t="s">
        <v>439</v>
      </c>
      <c r="B280" s="79"/>
      <c r="C280" s="80" t="s">
        <v>119</v>
      </c>
      <c r="D280" s="69">
        <f>G280-1</f>
        <v>44693</v>
      </c>
      <c r="E280" s="69">
        <f>D280</f>
        <v>44693</v>
      </c>
      <c r="F280" s="69">
        <f>G280-2</f>
        <v>44692</v>
      </c>
      <c r="G280" s="70">
        <v>44694</v>
      </c>
      <c r="H280" s="13"/>
      <c r="I280" s="48">
        <f>G280+31</f>
        <v>44725</v>
      </c>
      <c r="J280" s="48">
        <f>G280+37</f>
        <v>44731</v>
      </c>
      <c r="K280" s="61">
        <f>G280+41</f>
        <v>44735</v>
      </c>
      <c r="L280" s="8"/>
      <c r="M280" s="8"/>
      <c r="N280" s="8"/>
      <c r="O280" s="3"/>
    </row>
    <row r="281" spans="1:16" s="35" customFormat="1">
      <c r="A281" s="78" t="s">
        <v>441</v>
      </c>
      <c r="B281" s="79"/>
      <c r="C281" s="80" t="s">
        <v>440</v>
      </c>
      <c r="D281" s="69">
        <f>G281-1</f>
        <v>44708</v>
      </c>
      <c r="E281" s="69">
        <f>D281</f>
        <v>44708</v>
      </c>
      <c r="F281" s="69">
        <f>G281-2</f>
        <v>44707</v>
      </c>
      <c r="G281" s="70">
        <v>44709</v>
      </c>
      <c r="H281" s="13"/>
      <c r="I281" s="48">
        <f>G281+31</f>
        <v>44740</v>
      </c>
      <c r="J281" s="48">
        <f>G281+37</f>
        <v>44746</v>
      </c>
      <c r="K281" s="61">
        <f>G281+41</f>
        <v>44750</v>
      </c>
      <c r="L281" s="8"/>
      <c r="M281" s="8"/>
      <c r="N281" s="8"/>
      <c r="O281" s="3"/>
    </row>
    <row r="282" spans="1:16" s="35" customFormat="1">
      <c r="A282" s="78" t="s">
        <v>443</v>
      </c>
      <c r="B282" s="79"/>
      <c r="C282" s="80" t="s">
        <v>442</v>
      </c>
      <c r="D282" s="69">
        <f>G282-1</f>
        <v>44728</v>
      </c>
      <c r="E282" s="69">
        <f>D282</f>
        <v>44728</v>
      </c>
      <c r="F282" s="69">
        <f>G282-2</f>
        <v>44727</v>
      </c>
      <c r="G282" s="70">
        <v>44729</v>
      </c>
      <c r="H282" s="13"/>
      <c r="I282" s="48">
        <f>G282+31</f>
        <v>44760</v>
      </c>
      <c r="J282" s="48">
        <f>G282+37</f>
        <v>44766</v>
      </c>
      <c r="K282" s="61">
        <f>G282+41</f>
        <v>44770</v>
      </c>
      <c r="L282" s="8"/>
      <c r="M282" s="8"/>
      <c r="N282" s="8"/>
      <c r="O282" s="3"/>
    </row>
    <row r="283" spans="1:16" s="35" customFormat="1">
      <c r="A283" s="107"/>
      <c r="B283" s="106"/>
      <c r="C283" s="105"/>
      <c r="D283" s="69"/>
      <c r="E283" s="69"/>
      <c r="F283" s="69"/>
      <c r="G283" s="70"/>
      <c r="H283" s="13"/>
      <c r="I283" s="48"/>
      <c r="J283" s="48"/>
      <c r="K283" s="61"/>
      <c r="L283" s="8"/>
      <c r="M283" s="8"/>
      <c r="N283" s="8"/>
      <c r="O283" s="3"/>
    </row>
    <row r="284" spans="1:16" s="35" customFormat="1">
      <c r="A284" s="449" t="s">
        <v>165</v>
      </c>
      <c r="B284" s="450"/>
      <c r="C284" s="450"/>
      <c r="D284" s="450"/>
      <c r="E284" s="450"/>
      <c r="F284" s="450"/>
      <c r="G284" s="450"/>
      <c r="H284" s="450"/>
      <c r="I284" s="450"/>
      <c r="J284" s="450"/>
      <c r="K284" s="450"/>
      <c r="L284" s="8"/>
      <c r="M284" s="49"/>
      <c r="N284" s="49"/>
    </row>
    <row r="285" spans="1:16" ht="15" customHeight="1">
      <c r="A285" s="451" t="s">
        <v>102</v>
      </c>
      <c r="B285" s="452"/>
      <c r="C285" s="452"/>
      <c r="D285" s="452"/>
      <c r="E285" s="452"/>
      <c r="F285" s="452"/>
      <c r="G285" s="452"/>
      <c r="H285" s="452"/>
      <c r="I285" s="452"/>
      <c r="J285" s="452"/>
      <c r="K285" s="453"/>
      <c r="L285" s="49"/>
    </row>
    <row r="286" spans="1:16" s="8" customFormat="1">
      <c r="A286" s="60"/>
      <c r="B286" s="47"/>
      <c r="C286" s="47"/>
      <c r="D286" s="47"/>
      <c r="E286" s="47"/>
      <c r="F286" s="47"/>
      <c r="G286" s="47"/>
      <c r="H286" s="47"/>
      <c r="I286" s="60"/>
      <c r="J286" s="60"/>
      <c r="K286" s="60"/>
      <c r="O286" s="3"/>
      <c r="P286" s="3"/>
    </row>
    <row r="287" spans="1:16" s="8" customFormat="1">
      <c r="A287" s="336" t="s">
        <v>299</v>
      </c>
      <c r="B287" s="361" t="s">
        <v>300</v>
      </c>
      <c r="C287" s="361"/>
      <c r="D287" s="361"/>
      <c r="E287" s="361"/>
      <c r="F287" s="361"/>
      <c r="G287" s="361"/>
      <c r="H287" s="361"/>
      <c r="I287" s="361"/>
      <c r="J287" s="60"/>
      <c r="K287" s="60"/>
      <c r="O287" s="3"/>
      <c r="P287" s="3"/>
    </row>
    <row r="288" spans="1:16" s="8" customFormat="1">
      <c r="A288" s="336"/>
      <c r="B288" s="362" t="s">
        <v>284</v>
      </c>
      <c r="C288" s="362"/>
      <c r="D288" s="362"/>
      <c r="E288" s="362"/>
      <c r="F288" s="362"/>
      <c r="G288" s="362"/>
      <c r="H288" s="362"/>
      <c r="I288" s="362"/>
      <c r="J288" s="60"/>
      <c r="K288" s="60"/>
      <c r="O288" s="3"/>
      <c r="P288" s="3"/>
    </row>
    <row r="289" spans="1:16" s="8" customFormat="1">
      <c r="A289" s="336"/>
      <c r="B289" s="362" t="s">
        <v>301</v>
      </c>
      <c r="C289" s="362"/>
      <c r="D289" s="362"/>
      <c r="E289" s="362"/>
      <c r="F289" s="362"/>
      <c r="G289" s="362"/>
      <c r="H289" s="362"/>
      <c r="I289" s="362"/>
      <c r="J289" s="60"/>
      <c r="K289" s="60"/>
      <c r="O289" s="3"/>
      <c r="P289" s="3"/>
    </row>
    <row r="290" spans="1:16" s="8" customFormat="1" ht="15" customHeight="1">
      <c r="A290" s="454" t="s">
        <v>3</v>
      </c>
      <c r="B290" s="454" t="s">
        <v>4</v>
      </c>
      <c r="C290" s="454" t="s">
        <v>5</v>
      </c>
      <c r="D290" s="459" t="s">
        <v>84</v>
      </c>
      <c r="E290" s="459" t="s">
        <v>27</v>
      </c>
      <c r="F290" s="460" t="s">
        <v>286</v>
      </c>
      <c r="G290" s="218" t="s">
        <v>40</v>
      </c>
      <c r="H290" s="454" t="s">
        <v>12</v>
      </c>
      <c r="I290" s="454"/>
      <c r="J290" s="60"/>
      <c r="K290" s="60"/>
      <c r="O290" s="3"/>
      <c r="P290" s="3"/>
    </row>
    <row r="291" spans="1:16" s="8" customFormat="1" ht="30">
      <c r="A291" s="454"/>
      <c r="B291" s="454"/>
      <c r="C291" s="454"/>
      <c r="D291" s="459"/>
      <c r="E291" s="459"/>
      <c r="F291" s="460"/>
      <c r="G291" s="217" t="s">
        <v>13</v>
      </c>
      <c r="H291" s="218" t="s">
        <v>302</v>
      </c>
      <c r="I291" s="62" t="s">
        <v>303</v>
      </c>
      <c r="J291" s="60"/>
      <c r="K291" s="60"/>
      <c r="O291" s="3"/>
      <c r="P291" s="3"/>
    </row>
    <row r="292" spans="1:16" s="8" customFormat="1">
      <c r="A292" s="23" t="s">
        <v>362</v>
      </c>
      <c r="B292" s="24"/>
      <c r="C292" s="65" t="s">
        <v>360</v>
      </c>
      <c r="D292" s="69">
        <f t="shared" ref="D292:D297" si="49">G292-1</f>
        <v>44688</v>
      </c>
      <c r="E292" s="69">
        <f t="shared" ref="E292:E297" si="50">G292-1</f>
        <v>44688</v>
      </c>
      <c r="F292" s="69">
        <f t="shared" ref="F292:F297" si="51">G292-2</f>
        <v>44687</v>
      </c>
      <c r="G292" s="70">
        <v>44689</v>
      </c>
      <c r="H292" s="37">
        <f>G292+25</f>
        <v>44714</v>
      </c>
      <c r="I292" s="61">
        <f>H292+7</f>
        <v>44721</v>
      </c>
      <c r="J292" s="60"/>
      <c r="K292" s="60"/>
      <c r="O292" s="3"/>
      <c r="P292" s="3"/>
    </row>
    <row r="293" spans="1:16" s="8" customFormat="1">
      <c r="A293" s="23" t="s">
        <v>427</v>
      </c>
      <c r="B293" s="24"/>
      <c r="C293" s="65" t="s">
        <v>428</v>
      </c>
      <c r="D293" s="69">
        <f t="shared" si="49"/>
        <v>44694</v>
      </c>
      <c r="E293" s="69">
        <f t="shared" si="50"/>
        <v>44694</v>
      </c>
      <c r="F293" s="69">
        <f t="shared" si="51"/>
        <v>44693</v>
      </c>
      <c r="G293" s="70">
        <v>44695</v>
      </c>
      <c r="H293" s="16">
        <f t="shared" ref="H293:I297" si="52">H292+7</f>
        <v>44721</v>
      </c>
      <c r="I293" s="43">
        <f t="shared" si="52"/>
        <v>44728</v>
      </c>
      <c r="J293" s="60"/>
      <c r="K293" s="60"/>
      <c r="O293" s="3"/>
      <c r="P293" s="3"/>
    </row>
    <row r="294" spans="1:16" s="8" customFormat="1">
      <c r="A294" s="23" t="s">
        <v>363</v>
      </c>
      <c r="B294" s="24"/>
      <c r="C294" s="65" t="s">
        <v>361</v>
      </c>
      <c r="D294" s="69">
        <f>G294-1</f>
        <v>44694</v>
      </c>
      <c r="E294" s="69">
        <f>G294-1</f>
        <v>44694</v>
      </c>
      <c r="F294" s="69">
        <f>G294-2</f>
        <v>44693</v>
      </c>
      <c r="G294" s="70">
        <v>44695</v>
      </c>
      <c r="H294" s="16">
        <f t="shared" si="52"/>
        <v>44728</v>
      </c>
      <c r="I294" s="43">
        <f t="shared" si="52"/>
        <v>44735</v>
      </c>
      <c r="J294" s="60"/>
      <c r="K294" s="60"/>
      <c r="O294" s="3"/>
      <c r="P294" s="3"/>
    </row>
    <row r="295" spans="1:16" s="8" customFormat="1">
      <c r="A295" s="23" t="s">
        <v>434</v>
      </c>
      <c r="B295" s="101"/>
      <c r="C295" s="65" t="s">
        <v>429</v>
      </c>
      <c r="D295" s="69">
        <f t="shared" si="49"/>
        <v>44703</v>
      </c>
      <c r="E295" s="69">
        <f t="shared" si="50"/>
        <v>44703</v>
      </c>
      <c r="F295" s="69">
        <f t="shared" si="51"/>
        <v>44702</v>
      </c>
      <c r="G295" s="70">
        <v>44704</v>
      </c>
      <c r="H295" s="16">
        <f t="shared" si="52"/>
        <v>44735</v>
      </c>
      <c r="I295" s="43">
        <f t="shared" si="52"/>
        <v>44742</v>
      </c>
      <c r="J295" s="60"/>
      <c r="K295" s="60"/>
      <c r="O295" s="3"/>
      <c r="P295" s="3"/>
    </row>
    <row r="296" spans="1:16" s="8" customFormat="1">
      <c r="A296" s="23" t="s">
        <v>435</v>
      </c>
      <c r="B296" s="24"/>
      <c r="C296" s="65" t="s">
        <v>430</v>
      </c>
      <c r="D296" s="69">
        <f t="shared" si="49"/>
        <v>44708</v>
      </c>
      <c r="E296" s="69">
        <f t="shared" si="50"/>
        <v>44708</v>
      </c>
      <c r="F296" s="69">
        <f t="shared" si="51"/>
        <v>44707</v>
      </c>
      <c r="G296" s="70">
        <v>44709</v>
      </c>
      <c r="H296" s="16">
        <f t="shared" si="52"/>
        <v>44742</v>
      </c>
      <c r="I296" s="43">
        <f t="shared" si="52"/>
        <v>44749</v>
      </c>
      <c r="J296" s="60"/>
      <c r="K296" s="60"/>
      <c r="O296" s="3"/>
      <c r="P296" s="3"/>
    </row>
    <row r="297" spans="1:16" s="8" customFormat="1" ht="18" customHeight="1">
      <c r="A297" s="23" t="s">
        <v>436</v>
      </c>
      <c r="B297" s="24"/>
      <c r="C297" s="65" t="s">
        <v>432</v>
      </c>
      <c r="D297" s="69">
        <f t="shared" si="49"/>
        <v>44715</v>
      </c>
      <c r="E297" s="69">
        <f t="shared" si="50"/>
        <v>44715</v>
      </c>
      <c r="F297" s="69">
        <f t="shared" si="51"/>
        <v>44714</v>
      </c>
      <c r="G297" s="70">
        <v>44716</v>
      </c>
      <c r="H297" s="16">
        <f t="shared" si="52"/>
        <v>44749</v>
      </c>
      <c r="I297" s="43">
        <f t="shared" si="52"/>
        <v>44756</v>
      </c>
      <c r="J297" s="60"/>
      <c r="K297" s="60"/>
      <c r="O297" s="3"/>
      <c r="P297" s="3"/>
    </row>
    <row r="298" spans="1:16" s="8" customFormat="1">
      <c r="A298" s="455" t="s">
        <v>165</v>
      </c>
      <c r="B298" s="456"/>
      <c r="C298" s="456"/>
      <c r="D298" s="456"/>
      <c r="E298" s="456"/>
      <c r="F298" s="456"/>
      <c r="G298" s="456"/>
      <c r="H298" s="456"/>
      <c r="I298" s="456"/>
      <c r="O298" s="3"/>
      <c r="P298" s="3"/>
    </row>
    <row r="299" spans="1:16" s="8" customFormat="1">
      <c r="A299" s="457" t="s">
        <v>102</v>
      </c>
      <c r="B299" s="458"/>
      <c r="C299" s="458"/>
      <c r="D299" s="458"/>
      <c r="E299" s="458"/>
      <c r="F299" s="458"/>
      <c r="G299" s="458"/>
      <c r="H299" s="458"/>
      <c r="I299" s="458"/>
      <c r="O299" s="3"/>
      <c r="P299" s="3"/>
    </row>
    <row r="301" spans="1:16" s="8" customFormat="1">
      <c r="A301" s="336" t="s">
        <v>304</v>
      </c>
      <c r="B301" s="368" t="s">
        <v>305</v>
      </c>
      <c r="C301" s="389"/>
      <c r="D301" s="389"/>
      <c r="E301" s="389"/>
      <c r="F301" s="389"/>
      <c r="G301" s="389"/>
      <c r="H301" s="389"/>
      <c r="I301" s="389"/>
      <c r="J301" s="389"/>
      <c r="K301" s="390"/>
      <c r="O301" s="3"/>
      <c r="P301" s="3"/>
    </row>
    <row r="302" spans="1:16" s="8" customFormat="1">
      <c r="A302" s="336"/>
      <c r="B302" s="339" t="s">
        <v>145</v>
      </c>
      <c r="C302" s="391"/>
      <c r="D302" s="391"/>
      <c r="E302" s="391"/>
      <c r="F302" s="391"/>
      <c r="G302" s="391"/>
      <c r="H302" s="391"/>
      <c r="I302" s="391"/>
      <c r="J302" s="391"/>
      <c r="K302" s="392"/>
      <c r="O302" s="3"/>
      <c r="P302" s="3"/>
    </row>
    <row r="303" spans="1:16" s="8" customFormat="1">
      <c r="A303" s="336"/>
      <c r="B303" s="339" t="s">
        <v>306</v>
      </c>
      <c r="C303" s="391"/>
      <c r="D303" s="391"/>
      <c r="E303" s="391"/>
      <c r="F303" s="391"/>
      <c r="G303" s="391"/>
      <c r="H303" s="391"/>
      <c r="I303" s="391"/>
      <c r="J303" s="391"/>
      <c r="K303" s="392"/>
      <c r="O303" s="3"/>
      <c r="P303" s="3"/>
    </row>
    <row r="304" spans="1:16" s="8" customFormat="1">
      <c r="A304" s="363" t="s">
        <v>3</v>
      </c>
      <c r="B304" s="363" t="s">
        <v>4</v>
      </c>
      <c r="C304" s="363" t="s">
        <v>5</v>
      </c>
      <c r="D304" s="351" t="s">
        <v>307</v>
      </c>
      <c r="E304" s="351" t="s">
        <v>7</v>
      </c>
      <c r="F304" s="351" t="s">
        <v>105</v>
      </c>
      <c r="G304" s="214" t="s">
        <v>9</v>
      </c>
      <c r="H304" s="369" t="s">
        <v>12</v>
      </c>
      <c r="I304" s="439"/>
      <c r="J304" s="439"/>
      <c r="K304" s="440"/>
      <c r="O304" s="3"/>
      <c r="P304" s="3"/>
    </row>
    <row r="305" spans="1:16" s="8" customFormat="1">
      <c r="A305" s="363"/>
      <c r="B305" s="363"/>
      <c r="C305" s="363"/>
      <c r="D305" s="468"/>
      <c r="E305" s="468"/>
      <c r="F305" s="468"/>
      <c r="G305" s="213" t="s">
        <v>13</v>
      </c>
      <c r="H305" s="213" t="s">
        <v>308</v>
      </c>
      <c r="I305" s="213" t="s">
        <v>309</v>
      </c>
      <c r="J305" s="213" t="s">
        <v>310</v>
      </c>
      <c r="K305" s="213" t="s">
        <v>311</v>
      </c>
      <c r="O305" s="3"/>
      <c r="P305" s="3"/>
    </row>
    <row r="306" spans="1:16" s="8" customFormat="1">
      <c r="A306" s="23"/>
      <c r="B306" s="100"/>
      <c r="C306" s="23"/>
      <c r="D306" s="16"/>
      <c r="E306" s="16"/>
      <c r="F306" s="16"/>
      <c r="G306" s="16"/>
      <c r="H306" s="9"/>
      <c r="I306" s="44"/>
      <c r="J306" s="44"/>
      <c r="K306" s="44"/>
      <c r="O306" s="3"/>
      <c r="P306" s="3"/>
    </row>
    <row r="307" spans="1:16" s="8" customFormat="1">
      <c r="A307" s="55"/>
      <c r="B307" s="55"/>
      <c r="C307" s="55"/>
      <c r="D307" s="9"/>
      <c r="E307" s="9"/>
      <c r="F307" s="9"/>
      <c r="G307" s="9"/>
      <c r="H307" s="9"/>
      <c r="I307" s="44"/>
      <c r="J307" s="44"/>
      <c r="K307" s="44"/>
      <c r="O307" s="3"/>
      <c r="P307" s="3"/>
    </row>
    <row r="308" spans="1:16" s="8" customFormat="1">
      <c r="A308" s="23"/>
      <c r="B308" s="100"/>
      <c r="C308" s="23"/>
      <c r="D308" s="9"/>
      <c r="E308" s="9"/>
      <c r="F308" s="9"/>
      <c r="G308" s="16"/>
      <c r="H308" s="16"/>
      <c r="I308" s="44"/>
      <c r="J308" s="44"/>
      <c r="K308" s="44"/>
      <c r="O308" s="3"/>
      <c r="P308" s="3"/>
    </row>
    <row r="309" spans="1:16" s="8" customFormat="1">
      <c r="A309" s="23"/>
      <c r="B309" s="100"/>
      <c r="C309" s="23"/>
      <c r="D309" s="9"/>
      <c r="E309" s="9"/>
      <c r="F309" s="9"/>
      <c r="G309" s="16"/>
      <c r="H309" s="16"/>
      <c r="I309" s="44"/>
      <c r="J309" s="44"/>
      <c r="K309" s="44"/>
      <c r="O309" s="3"/>
      <c r="P309" s="3"/>
    </row>
    <row r="310" spans="1:16" s="8" customFormat="1">
      <c r="A310" s="20"/>
      <c r="B310" s="32"/>
      <c r="C310" s="20"/>
      <c r="D310" s="9"/>
      <c r="E310" s="9"/>
      <c r="F310" s="9"/>
      <c r="G310" s="16"/>
      <c r="H310" s="16"/>
      <c r="I310" s="44"/>
      <c r="J310" s="44"/>
      <c r="K310" s="44"/>
      <c r="O310" s="3"/>
      <c r="P310" s="3"/>
    </row>
    <row r="311" spans="1:16" s="8" customFormat="1">
      <c r="A311" s="56"/>
      <c r="B311" s="32"/>
      <c r="C311" s="20"/>
      <c r="D311" s="9"/>
      <c r="E311" s="9"/>
      <c r="F311" s="9"/>
      <c r="G311" s="16"/>
      <c r="H311" s="16"/>
      <c r="I311" s="44"/>
      <c r="J311" s="44"/>
      <c r="K311" s="44"/>
      <c r="O311" s="3"/>
      <c r="P311" s="3"/>
    </row>
    <row r="312" spans="1:16" s="8" customFormat="1">
      <c r="A312" s="366" t="s">
        <v>149</v>
      </c>
      <c r="B312" s="366"/>
      <c r="C312" s="366"/>
      <c r="D312" s="366"/>
      <c r="E312" s="366"/>
      <c r="F312" s="366"/>
      <c r="G312" s="366"/>
      <c r="H312" s="366"/>
      <c r="I312" s="461"/>
      <c r="J312" s="462"/>
      <c r="K312" s="463"/>
      <c r="O312" s="3"/>
      <c r="P312" s="3"/>
    </row>
    <row r="313" spans="1:16" s="8" customFormat="1" ht="15" customHeight="1">
      <c r="A313" s="441" t="s">
        <v>312</v>
      </c>
      <c r="B313" s="442"/>
      <c r="C313" s="442"/>
      <c r="D313" s="442"/>
      <c r="E313" s="442"/>
      <c r="F313" s="442"/>
      <c r="G313" s="442"/>
      <c r="H313" s="442"/>
      <c r="I313" s="442"/>
      <c r="J313" s="442"/>
      <c r="K313" s="464"/>
      <c r="O313" s="3"/>
      <c r="P313" s="3"/>
    </row>
    <row r="314" spans="1:16" s="8" customFormat="1" ht="15" customHeight="1">
      <c r="A314" s="465" t="s">
        <v>313</v>
      </c>
      <c r="B314" s="466"/>
      <c r="C314" s="466"/>
      <c r="D314" s="466"/>
      <c r="E314" s="466"/>
      <c r="F314" s="466"/>
      <c r="G314" s="466"/>
      <c r="H314" s="466"/>
      <c r="I314" s="466"/>
      <c r="J314" s="466"/>
      <c r="K314" s="467"/>
      <c r="O314" s="3"/>
      <c r="P314" s="3"/>
    </row>
    <row r="316" spans="1:16" s="8" customFormat="1">
      <c r="A316" s="336" t="s">
        <v>314</v>
      </c>
      <c r="B316" s="361" t="s">
        <v>315</v>
      </c>
      <c r="C316" s="361"/>
      <c r="D316" s="361"/>
      <c r="E316" s="361"/>
      <c r="F316" s="361"/>
      <c r="G316" s="361"/>
      <c r="H316" s="361"/>
      <c r="I316" s="361"/>
      <c r="J316" s="33"/>
      <c r="K316" s="57"/>
      <c r="O316" s="3"/>
      <c r="P316" s="3"/>
    </row>
    <row r="317" spans="1:16" s="8" customFormat="1">
      <c r="A317" s="336"/>
      <c r="B317" s="362" t="s">
        <v>145</v>
      </c>
      <c r="C317" s="362"/>
      <c r="D317" s="362"/>
      <c r="E317" s="362"/>
      <c r="F317" s="362"/>
      <c r="G317" s="362"/>
      <c r="H317" s="362"/>
      <c r="I317" s="362"/>
      <c r="J317" s="33"/>
      <c r="K317" s="57"/>
      <c r="O317" s="3"/>
      <c r="P317" s="3"/>
    </row>
    <row r="318" spans="1:16" s="8" customFormat="1">
      <c r="A318" s="336"/>
      <c r="B318" s="28" t="s">
        <v>94</v>
      </c>
      <c r="C318" s="29"/>
      <c r="D318" s="29"/>
      <c r="E318" s="29"/>
      <c r="F318" s="29"/>
      <c r="G318" s="29"/>
      <c r="H318" s="29"/>
      <c r="I318" s="30"/>
      <c r="J318" s="33"/>
      <c r="K318" s="57"/>
      <c r="O318" s="3"/>
      <c r="P318" s="3"/>
    </row>
    <row r="319" spans="1:16" s="8" customFormat="1">
      <c r="A319" s="363" t="s">
        <v>3</v>
      </c>
      <c r="B319" s="363" t="s">
        <v>4</v>
      </c>
      <c r="C319" s="363" t="s">
        <v>5</v>
      </c>
      <c r="D319" s="351" t="s">
        <v>84</v>
      </c>
      <c r="E319" s="351" t="s">
        <v>27</v>
      </c>
      <c r="F319" s="351" t="s">
        <v>105</v>
      </c>
      <c r="G319" s="214" t="s">
        <v>40</v>
      </c>
      <c r="H319" s="369" t="s">
        <v>12</v>
      </c>
      <c r="I319" s="439"/>
      <c r="J319" s="440"/>
      <c r="K319" s="57"/>
      <c r="O319" s="3"/>
      <c r="P319" s="3"/>
    </row>
    <row r="320" spans="1:16" s="8" customFormat="1" ht="30">
      <c r="A320" s="363"/>
      <c r="B320" s="363"/>
      <c r="C320" s="363"/>
      <c r="D320" s="468"/>
      <c r="E320" s="468"/>
      <c r="F320" s="468"/>
      <c r="G320" s="213" t="s">
        <v>13</v>
      </c>
      <c r="H320" s="214" t="s">
        <v>316</v>
      </c>
      <c r="I320" s="45" t="s">
        <v>317</v>
      </c>
      <c r="J320" s="45" t="s">
        <v>318</v>
      </c>
      <c r="K320" s="57"/>
      <c r="O320" s="3"/>
      <c r="P320" s="3"/>
    </row>
    <row r="321" spans="1:16" s="8" customFormat="1">
      <c r="A321" s="78" t="s">
        <v>116</v>
      </c>
      <c r="B321" s="79"/>
      <c r="C321" s="80" t="s">
        <v>117</v>
      </c>
      <c r="D321" s="82">
        <f>G321-1</f>
        <v>44690</v>
      </c>
      <c r="E321" s="82">
        <f>G321-1</f>
        <v>44690</v>
      </c>
      <c r="F321" s="82">
        <f>G321-2</f>
        <v>44689</v>
      </c>
      <c r="G321" s="81">
        <v>44691</v>
      </c>
      <c r="H321" s="16">
        <f>G321+18</f>
        <v>44709</v>
      </c>
      <c r="I321" s="43">
        <f>G321+21</f>
        <v>44712</v>
      </c>
      <c r="J321" s="43">
        <f>I321+4</f>
        <v>44716</v>
      </c>
      <c r="K321" s="57"/>
      <c r="O321" s="3"/>
      <c r="P321" s="3"/>
    </row>
    <row r="322" spans="1:16" s="8" customFormat="1">
      <c r="A322" s="78" t="s">
        <v>118</v>
      </c>
      <c r="B322" s="79"/>
      <c r="C322" s="80" t="s">
        <v>119</v>
      </c>
      <c r="D322" s="82">
        <f>G322-1</f>
        <v>44693</v>
      </c>
      <c r="E322" s="82">
        <f>G322-1</f>
        <v>44693</v>
      </c>
      <c r="F322" s="82">
        <f>G322-2</f>
        <v>44692</v>
      </c>
      <c r="G322" s="81">
        <v>44694</v>
      </c>
      <c r="H322" s="16">
        <f>G322+18</f>
        <v>44712</v>
      </c>
      <c r="I322" s="43">
        <f>G322+21</f>
        <v>44715</v>
      </c>
      <c r="J322" s="43">
        <f>I322+4</f>
        <v>44719</v>
      </c>
      <c r="K322" s="57"/>
      <c r="O322" s="3"/>
      <c r="P322" s="3"/>
    </row>
    <row r="323" spans="1:16" s="8" customFormat="1">
      <c r="A323" s="78" t="s">
        <v>450</v>
      </c>
      <c r="B323" s="79"/>
      <c r="C323" s="80" t="s">
        <v>440</v>
      </c>
      <c r="D323" s="82">
        <f>G323-1</f>
        <v>44707</v>
      </c>
      <c r="E323" s="82">
        <f>G323-1</f>
        <v>44707</v>
      </c>
      <c r="F323" s="82">
        <f>G323-2</f>
        <v>44706</v>
      </c>
      <c r="G323" s="81">
        <v>44708</v>
      </c>
      <c r="H323" s="16">
        <f>G323+18</f>
        <v>44726</v>
      </c>
      <c r="I323" s="43">
        <f>G323+21</f>
        <v>44729</v>
      </c>
      <c r="J323" s="43">
        <f>I323+4</f>
        <v>44733</v>
      </c>
      <c r="K323" s="57"/>
      <c r="O323" s="3"/>
      <c r="P323" s="3"/>
    </row>
    <row r="324" spans="1:16" s="8" customFormat="1">
      <c r="A324" s="78"/>
      <c r="B324" s="79"/>
      <c r="C324" s="80"/>
      <c r="D324" s="82"/>
      <c r="E324" s="82"/>
      <c r="F324" s="82"/>
      <c r="G324" s="81"/>
      <c r="H324" s="16"/>
      <c r="I324" s="43"/>
      <c r="J324" s="43"/>
      <c r="K324" s="57"/>
      <c r="O324" s="3"/>
      <c r="P324" s="3"/>
    </row>
    <row r="325" spans="1:16" s="8" customFormat="1">
      <c r="A325" s="366"/>
      <c r="B325" s="366"/>
      <c r="C325" s="366"/>
      <c r="D325" s="366"/>
      <c r="E325" s="366"/>
      <c r="F325" s="366"/>
      <c r="G325" s="366"/>
      <c r="H325" s="366"/>
      <c r="I325" s="43"/>
      <c r="J325" s="43"/>
      <c r="K325" s="57"/>
      <c r="O325" s="3"/>
      <c r="P325" s="3"/>
    </row>
    <row r="326" spans="1:16" s="8" customFormat="1" ht="15" customHeight="1">
      <c r="A326" s="469" t="s">
        <v>150</v>
      </c>
      <c r="B326" s="470"/>
      <c r="C326" s="470"/>
      <c r="D326" s="470"/>
      <c r="E326" s="470"/>
      <c r="F326" s="470"/>
      <c r="G326" s="470"/>
      <c r="H326" s="470"/>
      <c r="I326" s="470"/>
      <c r="J326" s="471"/>
      <c r="K326" s="57"/>
      <c r="O326" s="3"/>
      <c r="P326" s="3"/>
    </row>
    <row r="327" spans="1:16" s="8" customFormat="1">
      <c r="A327" s="455" t="s">
        <v>165</v>
      </c>
      <c r="B327" s="456"/>
      <c r="C327" s="456"/>
      <c r="D327" s="456"/>
      <c r="E327" s="456"/>
      <c r="F327" s="456"/>
      <c r="G327" s="456"/>
      <c r="H327" s="456"/>
      <c r="I327" s="456"/>
      <c r="J327" s="43"/>
      <c r="K327" s="57"/>
      <c r="O327" s="3"/>
      <c r="P327" s="3"/>
    </row>
    <row r="328" spans="1:16" s="8" customFormat="1">
      <c r="A328" s="457" t="s">
        <v>102</v>
      </c>
      <c r="B328" s="458"/>
      <c r="C328" s="458"/>
      <c r="D328" s="458"/>
      <c r="E328" s="458"/>
      <c r="F328" s="458"/>
      <c r="G328" s="458"/>
      <c r="H328" s="458"/>
      <c r="I328" s="458"/>
      <c r="J328" s="43"/>
      <c r="K328" s="57"/>
      <c r="O328" s="3"/>
      <c r="P328" s="3"/>
    </row>
    <row r="330" spans="1:16" s="8" customFormat="1">
      <c r="A330" s="336" t="s">
        <v>319</v>
      </c>
      <c r="B330" s="472" t="s">
        <v>320</v>
      </c>
      <c r="C330" s="473"/>
      <c r="D330" s="473"/>
      <c r="E330" s="473"/>
      <c r="F330" s="473"/>
      <c r="G330" s="473"/>
      <c r="H330" s="473"/>
      <c r="I330" s="473"/>
      <c r="J330" s="473"/>
      <c r="O330" s="3"/>
      <c r="P330" s="3"/>
    </row>
    <row r="331" spans="1:16" s="8" customFormat="1">
      <c r="A331" s="336"/>
      <c r="B331" s="368" t="s">
        <v>284</v>
      </c>
      <c r="C331" s="389"/>
      <c r="D331" s="389"/>
      <c r="E331" s="389"/>
      <c r="F331" s="389"/>
      <c r="G331" s="389"/>
      <c r="H331" s="389"/>
      <c r="I331" s="389"/>
      <c r="J331" s="389"/>
      <c r="O331" s="3"/>
      <c r="P331" s="3"/>
    </row>
    <row r="332" spans="1:16" s="8" customFormat="1">
      <c r="A332" s="336"/>
      <c r="B332" s="368" t="s">
        <v>321</v>
      </c>
      <c r="C332" s="389"/>
      <c r="D332" s="389"/>
      <c r="E332" s="389"/>
      <c r="F332" s="389"/>
      <c r="G332" s="389"/>
      <c r="H332" s="389"/>
      <c r="I332" s="389"/>
      <c r="J332" s="389"/>
      <c r="O332" s="3"/>
      <c r="P332" s="3"/>
    </row>
    <row r="333" spans="1:16" s="8" customFormat="1">
      <c r="A333" s="363" t="s">
        <v>3</v>
      </c>
      <c r="B333" s="363" t="s">
        <v>4</v>
      </c>
      <c r="C333" s="363" t="s">
        <v>5</v>
      </c>
      <c r="D333" s="351" t="s">
        <v>84</v>
      </c>
      <c r="E333" s="351" t="s">
        <v>27</v>
      </c>
      <c r="F333" s="364" t="s">
        <v>286</v>
      </c>
      <c r="G333" s="214" t="s">
        <v>40</v>
      </c>
      <c r="H333" s="214" t="s">
        <v>322</v>
      </c>
      <c r="I333" s="477" t="s">
        <v>323</v>
      </c>
      <c r="J333" s="478"/>
      <c r="O333" s="3"/>
      <c r="P333" s="3"/>
    </row>
    <row r="334" spans="1:16" s="8" customFormat="1" ht="30" customHeight="1">
      <c r="A334" s="363"/>
      <c r="B334" s="363"/>
      <c r="C334" s="363"/>
      <c r="D334" s="468"/>
      <c r="E334" s="468"/>
      <c r="F334" s="486"/>
      <c r="G334" s="213" t="s">
        <v>13</v>
      </c>
      <c r="H334" s="214" t="s">
        <v>324</v>
      </c>
      <c r="I334" s="45" t="s">
        <v>325</v>
      </c>
      <c r="J334" s="45" t="s">
        <v>326</v>
      </c>
      <c r="O334" s="3"/>
      <c r="P334" s="3"/>
    </row>
    <row r="335" spans="1:16" s="8" customFormat="1">
      <c r="A335" s="78" t="s">
        <v>116</v>
      </c>
      <c r="B335" s="79"/>
      <c r="C335" s="80" t="s">
        <v>117</v>
      </c>
      <c r="D335" s="69">
        <f>G335-1</f>
        <v>44686</v>
      </c>
      <c r="E335" s="69">
        <f>D335</f>
        <v>44686</v>
      </c>
      <c r="F335" s="69">
        <f>G335-2</f>
        <v>44685</v>
      </c>
      <c r="G335" s="70">
        <v>44687</v>
      </c>
      <c r="H335" s="37"/>
      <c r="I335" s="43">
        <f>G335+22</f>
        <v>44709</v>
      </c>
      <c r="J335" s="43">
        <f>G335+24</f>
        <v>44711</v>
      </c>
      <c r="O335" s="3"/>
      <c r="P335" s="3"/>
    </row>
    <row r="336" spans="1:16" s="8" customFormat="1">
      <c r="A336" s="78" t="s">
        <v>439</v>
      </c>
      <c r="B336" s="79"/>
      <c r="C336" s="80" t="s">
        <v>119</v>
      </c>
      <c r="D336" s="69">
        <f>G336-1</f>
        <v>44693</v>
      </c>
      <c r="E336" s="69">
        <f>D336</f>
        <v>44693</v>
      </c>
      <c r="F336" s="69">
        <f>G336-2</f>
        <v>44692</v>
      </c>
      <c r="G336" s="70">
        <v>44694</v>
      </c>
      <c r="H336" s="37"/>
      <c r="I336" s="43">
        <f>I335+7</f>
        <v>44716</v>
      </c>
      <c r="J336" s="43">
        <f>G336+24</f>
        <v>44718</v>
      </c>
      <c r="O336" s="3"/>
      <c r="P336" s="3"/>
    </row>
    <row r="337" spans="1:16" s="8" customFormat="1">
      <c r="A337" s="78" t="s">
        <v>441</v>
      </c>
      <c r="B337" s="79"/>
      <c r="C337" s="80" t="s">
        <v>440</v>
      </c>
      <c r="D337" s="69">
        <f>G337-1</f>
        <v>44708</v>
      </c>
      <c r="E337" s="69">
        <f>D337</f>
        <v>44708</v>
      </c>
      <c r="F337" s="69">
        <f>G337-2</f>
        <v>44707</v>
      </c>
      <c r="G337" s="70">
        <v>44709</v>
      </c>
      <c r="H337" s="37"/>
      <c r="I337" s="43">
        <f>I336+7</f>
        <v>44723</v>
      </c>
      <c r="J337" s="43">
        <f>G337+24</f>
        <v>44733</v>
      </c>
      <c r="O337" s="3"/>
      <c r="P337" s="3"/>
    </row>
    <row r="338" spans="1:16" s="8" customFormat="1">
      <c r="A338" s="78" t="s">
        <v>443</v>
      </c>
      <c r="B338" s="79"/>
      <c r="C338" s="80" t="s">
        <v>442</v>
      </c>
      <c r="D338" s="69">
        <f>G338-1</f>
        <v>44728</v>
      </c>
      <c r="E338" s="69">
        <f>D338</f>
        <v>44728</v>
      </c>
      <c r="F338" s="69">
        <f>G338-2</f>
        <v>44727</v>
      </c>
      <c r="G338" s="70">
        <v>44729</v>
      </c>
      <c r="H338" s="37"/>
      <c r="I338" s="43">
        <f>I337+7</f>
        <v>44730</v>
      </c>
      <c r="J338" s="43">
        <f>G338+24</f>
        <v>44753</v>
      </c>
      <c r="O338" s="3"/>
      <c r="P338" s="3"/>
    </row>
    <row r="339" spans="1:16" s="8" customFormat="1">
      <c r="A339" s="107"/>
      <c r="B339" s="106"/>
      <c r="C339" s="105"/>
      <c r="D339" s="69"/>
      <c r="E339" s="69"/>
      <c r="F339" s="69"/>
      <c r="G339" s="70"/>
      <c r="H339" s="37"/>
      <c r="I339" s="43"/>
      <c r="J339" s="43"/>
      <c r="O339" s="3"/>
      <c r="P339" s="3"/>
    </row>
    <row r="340" spans="1:16" s="8" customFormat="1">
      <c r="A340" s="455" t="s">
        <v>165</v>
      </c>
      <c r="B340" s="456"/>
      <c r="C340" s="456"/>
      <c r="D340" s="456"/>
      <c r="E340" s="456"/>
      <c r="F340" s="456"/>
      <c r="G340" s="456"/>
      <c r="H340" s="456"/>
      <c r="I340" s="456"/>
      <c r="J340" s="59"/>
      <c r="O340" s="3"/>
      <c r="P340" s="3"/>
    </row>
    <row r="341" spans="1:16" s="8" customFormat="1">
      <c r="A341" s="457" t="s">
        <v>102</v>
      </c>
      <c r="B341" s="458"/>
      <c r="C341" s="458"/>
      <c r="D341" s="458"/>
      <c r="E341" s="458"/>
      <c r="F341" s="458"/>
      <c r="G341" s="458"/>
      <c r="H341" s="458"/>
      <c r="I341" s="458"/>
      <c r="J341" s="59"/>
      <c r="O341" s="3"/>
      <c r="P341" s="3"/>
    </row>
    <row r="342" spans="1:16" s="8" customFormat="1">
      <c r="A342" s="479" t="s">
        <v>327</v>
      </c>
      <c r="B342" s="481" t="s">
        <v>206</v>
      </c>
      <c r="C342" s="68"/>
      <c r="D342" s="68"/>
      <c r="E342" s="68"/>
      <c r="F342" s="68"/>
      <c r="G342" s="68"/>
      <c r="H342" s="68"/>
      <c r="I342" s="68"/>
      <c r="O342" s="3"/>
      <c r="P342" s="3"/>
    </row>
    <row r="343" spans="1:16" s="8" customFormat="1">
      <c r="A343" s="480"/>
      <c r="B343" s="482"/>
      <c r="C343" s="68"/>
      <c r="D343" s="68"/>
      <c r="E343" s="68"/>
      <c r="F343" s="68"/>
      <c r="G343" s="68"/>
      <c r="H343" s="68"/>
      <c r="I343" s="68"/>
      <c r="O343" s="3"/>
      <c r="P343" s="3"/>
    </row>
    <row r="344" spans="1:16" s="8" customFormat="1" ht="19.5">
      <c r="A344" s="200" t="s">
        <v>328</v>
      </c>
      <c r="B344" s="201" t="s">
        <v>329</v>
      </c>
      <c r="C344" s="68"/>
      <c r="D344" s="68"/>
      <c r="E344" s="68"/>
      <c r="F344" s="68"/>
      <c r="G344" s="68"/>
      <c r="H344" s="68"/>
      <c r="I344" s="68"/>
      <c r="O344" s="3"/>
      <c r="P344" s="3"/>
    </row>
    <row r="345" spans="1:16" s="8" customFormat="1" ht="19.5">
      <c r="A345" s="84"/>
      <c r="B345" s="85"/>
      <c r="C345" s="68"/>
      <c r="D345" s="68"/>
      <c r="E345" s="68"/>
      <c r="F345" s="68"/>
      <c r="G345" s="68"/>
      <c r="H345" s="68"/>
      <c r="I345" s="68"/>
      <c r="O345" s="3"/>
      <c r="P345" s="3"/>
    </row>
    <row r="346" spans="1:16" s="8" customFormat="1">
      <c r="A346" s="483" t="s">
        <v>330</v>
      </c>
      <c r="B346" s="361" t="s">
        <v>331</v>
      </c>
      <c r="C346" s="361"/>
      <c r="D346" s="361"/>
      <c r="E346" s="361"/>
      <c r="F346" s="361"/>
      <c r="G346" s="361"/>
      <c r="H346" s="361"/>
      <c r="I346" s="361"/>
      <c r="O346" s="3"/>
      <c r="P346" s="3"/>
    </row>
    <row r="347" spans="1:16" s="8" customFormat="1">
      <c r="A347" s="484"/>
      <c r="B347" s="362" t="s">
        <v>145</v>
      </c>
      <c r="C347" s="362"/>
      <c r="D347" s="362"/>
      <c r="E347" s="362"/>
      <c r="F347" s="362"/>
      <c r="G347" s="362"/>
      <c r="H347" s="362"/>
      <c r="I347" s="362"/>
      <c r="O347" s="3"/>
      <c r="P347" s="3"/>
    </row>
    <row r="348" spans="1:16" s="8" customFormat="1">
      <c r="A348" s="485"/>
      <c r="B348" s="362" t="s">
        <v>332</v>
      </c>
      <c r="C348" s="362"/>
      <c r="D348" s="362"/>
      <c r="E348" s="362"/>
      <c r="F348" s="362"/>
      <c r="G348" s="362"/>
      <c r="H348" s="362"/>
      <c r="I348" s="362"/>
      <c r="O348" s="3"/>
      <c r="P348" s="3"/>
    </row>
    <row r="349" spans="1:16" s="8" customFormat="1">
      <c r="A349" s="454" t="s">
        <v>3</v>
      </c>
      <c r="B349" s="454" t="s">
        <v>4</v>
      </c>
      <c r="C349" s="454" t="s">
        <v>5</v>
      </c>
      <c r="D349" s="454" t="s">
        <v>84</v>
      </c>
      <c r="E349" s="454" t="s">
        <v>27</v>
      </c>
      <c r="F349" s="475" t="s">
        <v>333</v>
      </c>
      <c r="G349" s="218" t="s">
        <v>40</v>
      </c>
      <c r="H349" s="213" t="s">
        <v>12</v>
      </c>
      <c r="I349" s="83"/>
      <c r="O349" s="3"/>
      <c r="P349" s="3"/>
    </row>
    <row r="350" spans="1:16" ht="30">
      <c r="A350" s="454"/>
      <c r="B350" s="454"/>
      <c r="C350" s="454"/>
      <c r="D350" s="474"/>
      <c r="E350" s="474"/>
      <c r="F350" s="476"/>
      <c r="G350" s="217" t="s">
        <v>13</v>
      </c>
      <c r="H350" s="45" t="s">
        <v>334</v>
      </c>
      <c r="I350" s="62" t="s">
        <v>335</v>
      </c>
    </row>
    <row r="351" spans="1:16" s="72" customFormat="1">
      <c r="A351" s="73" t="s">
        <v>336</v>
      </c>
      <c r="B351" s="73"/>
      <c r="C351" s="73"/>
      <c r="D351" s="39"/>
      <c r="E351" s="39"/>
      <c r="F351" s="69"/>
      <c r="G351" s="69"/>
      <c r="H351" s="70"/>
      <c r="I351" s="61"/>
      <c r="J351" s="71"/>
      <c r="K351" s="71"/>
      <c r="L351" s="71"/>
      <c r="M351" s="71"/>
      <c r="N351" s="71"/>
    </row>
    <row r="352" spans="1:16" s="72" customFormat="1">
      <c r="A352" s="73"/>
      <c r="B352" s="24"/>
      <c r="C352" s="73"/>
      <c r="D352" s="39"/>
      <c r="E352" s="39"/>
      <c r="F352" s="69"/>
      <c r="G352" s="69"/>
      <c r="H352" s="70"/>
      <c r="I352" s="61"/>
      <c r="J352" s="71"/>
      <c r="K352" s="71"/>
      <c r="L352" s="71"/>
      <c r="M352" s="71"/>
      <c r="N352" s="71"/>
    </row>
    <row r="353" spans="1:16" s="8" customFormat="1">
      <c r="A353" s="73"/>
      <c r="B353" s="24"/>
      <c r="C353" s="73"/>
      <c r="D353" s="39"/>
      <c r="E353" s="39"/>
      <c r="F353" s="69"/>
      <c r="G353" s="69"/>
      <c r="H353" s="70"/>
      <c r="I353" s="61"/>
      <c r="O353" s="3"/>
      <c r="P353" s="3"/>
    </row>
    <row r="354" spans="1:16" s="72" customFormat="1">
      <c r="A354" s="73"/>
      <c r="B354" s="24"/>
      <c r="C354" s="73"/>
      <c r="D354" s="39"/>
      <c r="E354" s="39"/>
      <c r="F354" s="69"/>
      <c r="G354" s="69"/>
      <c r="H354" s="70"/>
      <c r="I354" s="61"/>
      <c r="J354" s="71"/>
      <c r="K354" s="71"/>
      <c r="L354" s="71"/>
      <c r="M354" s="71"/>
      <c r="N354" s="71"/>
    </row>
    <row r="355" spans="1:16" s="72" customFormat="1">
      <c r="A355" s="73"/>
      <c r="B355" s="24"/>
      <c r="C355" s="73"/>
      <c r="D355" s="39"/>
      <c r="E355" s="39"/>
      <c r="F355" s="69"/>
      <c r="G355" s="69"/>
      <c r="H355" s="70"/>
      <c r="I355" s="61"/>
      <c r="J355" s="71"/>
      <c r="K355" s="71"/>
      <c r="L355" s="71"/>
      <c r="M355" s="71"/>
      <c r="N355" s="71"/>
    </row>
    <row r="356" spans="1:16" s="72" customFormat="1">
      <c r="A356" s="73"/>
      <c r="B356" s="24"/>
      <c r="C356" s="73"/>
      <c r="D356" s="39"/>
      <c r="E356" s="39"/>
      <c r="F356" s="69"/>
      <c r="G356" s="69"/>
      <c r="H356" s="70"/>
      <c r="I356" s="61"/>
      <c r="J356" s="71"/>
      <c r="K356" s="71"/>
      <c r="L356" s="71"/>
      <c r="M356" s="71"/>
      <c r="N356" s="71"/>
    </row>
    <row r="357" spans="1:16" s="72" customFormat="1">
      <c r="A357" s="73"/>
      <c r="B357" s="24"/>
      <c r="C357" s="73"/>
      <c r="D357" s="39"/>
      <c r="E357" s="39"/>
      <c r="F357" s="69"/>
      <c r="G357" s="69"/>
      <c r="H357" s="70"/>
      <c r="I357" s="61"/>
      <c r="J357" s="71"/>
      <c r="K357" s="71"/>
      <c r="L357" s="71"/>
      <c r="M357" s="71"/>
      <c r="N357" s="71"/>
    </row>
    <row r="358" spans="1:16" s="8" customFormat="1">
      <c r="A358" s="73"/>
      <c r="B358" s="24"/>
      <c r="C358" s="73"/>
      <c r="D358" s="39"/>
      <c r="E358" s="39"/>
      <c r="F358" s="69"/>
      <c r="G358" s="69"/>
      <c r="H358" s="70"/>
      <c r="I358" s="61"/>
      <c r="O358" s="3"/>
      <c r="P358" s="3"/>
    </row>
    <row r="359" spans="1:16" s="8" customFormat="1">
      <c r="A359" s="73"/>
      <c r="B359" s="24"/>
      <c r="C359" s="73"/>
      <c r="D359" s="39"/>
      <c r="E359" s="39"/>
      <c r="F359" s="69"/>
      <c r="G359" s="69"/>
      <c r="H359" s="70"/>
      <c r="I359" s="61"/>
      <c r="O359" s="3"/>
      <c r="P359" s="3"/>
    </row>
    <row r="360" spans="1:16">
      <c r="A360" s="73"/>
      <c r="B360" s="24"/>
      <c r="C360" s="73"/>
      <c r="D360" s="39"/>
      <c r="E360" s="39"/>
      <c r="F360" s="69"/>
      <c r="G360" s="69"/>
      <c r="H360" s="70"/>
      <c r="I360" s="61"/>
    </row>
    <row r="361" spans="1:16" s="8" customFormat="1">
      <c r="A361" s="491" t="s">
        <v>337</v>
      </c>
      <c r="B361" s="492"/>
      <c r="C361" s="492"/>
      <c r="D361" s="492"/>
      <c r="E361" s="492"/>
      <c r="F361" s="492"/>
      <c r="G361" s="492"/>
      <c r="H361" s="492"/>
      <c r="I361" s="493"/>
      <c r="O361" s="3"/>
      <c r="P361" s="3"/>
    </row>
    <row r="362" spans="1:16" s="8" customFormat="1">
      <c r="A362" s="491" t="s">
        <v>313</v>
      </c>
      <c r="B362" s="492"/>
      <c r="C362" s="492"/>
      <c r="D362" s="492"/>
      <c r="E362" s="492"/>
      <c r="F362" s="492"/>
      <c r="G362" s="492"/>
      <c r="H362" s="492"/>
      <c r="I362" s="493"/>
      <c r="O362" s="3"/>
      <c r="P362" s="3"/>
    </row>
    <row r="363" spans="1:16" s="8" customFormat="1">
      <c r="A363" s="86"/>
      <c r="B363" s="87"/>
      <c r="C363" s="86"/>
      <c r="D363" s="88"/>
      <c r="E363" s="88"/>
      <c r="F363" s="89"/>
      <c r="G363" s="90"/>
      <c r="H363" s="91"/>
      <c r="I363" s="60"/>
      <c r="O363" s="3"/>
      <c r="P363" s="3"/>
    </row>
    <row r="364" spans="1:16" s="8" customFormat="1">
      <c r="A364" s="483" t="s">
        <v>338</v>
      </c>
      <c r="B364" s="361" t="s">
        <v>339</v>
      </c>
      <c r="C364" s="361"/>
      <c r="D364" s="361"/>
      <c r="E364" s="361"/>
      <c r="F364" s="361"/>
      <c r="G364" s="361"/>
      <c r="H364" s="361"/>
      <c r="I364" s="361"/>
      <c r="O364" s="3"/>
      <c r="P364" s="3"/>
    </row>
    <row r="365" spans="1:16" s="8" customFormat="1">
      <c r="A365" s="484"/>
      <c r="B365" s="362" t="s">
        <v>284</v>
      </c>
      <c r="C365" s="362"/>
      <c r="D365" s="362"/>
      <c r="E365" s="362"/>
      <c r="F365" s="362"/>
      <c r="G365" s="362"/>
      <c r="H365" s="362"/>
      <c r="I365" s="362"/>
      <c r="O365" s="3"/>
      <c r="P365" s="3"/>
    </row>
    <row r="366" spans="1:16" s="8" customFormat="1">
      <c r="A366" s="485"/>
      <c r="B366" s="362" t="s">
        <v>340</v>
      </c>
      <c r="C366" s="362"/>
      <c r="D366" s="362"/>
      <c r="E366" s="362"/>
      <c r="F366" s="362"/>
      <c r="G366" s="362"/>
      <c r="H366" s="362"/>
      <c r="I366" s="362"/>
      <c r="O366" s="3"/>
      <c r="P366" s="3"/>
    </row>
    <row r="367" spans="1:16" s="8" customFormat="1" ht="15" customHeight="1">
      <c r="A367" s="454" t="s">
        <v>3</v>
      </c>
      <c r="B367" s="454" t="s">
        <v>4</v>
      </c>
      <c r="C367" s="454" t="s">
        <v>5</v>
      </c>
      <c r="D367" s="454" t="s">
        <v>84</v>
      </c>
      <c r="E367" s="454" t="s">
        <v>27</v>
      </c>
      <c r="F367" s="475" t="s">
        <v>333</v>
      </c>
      <c r="G367" s="218" t="s">
        <v>40</v>
      </c>
      <c r="H367" s="213" t="s">
        <v>12</v>
      </c>
      <c r="I367" s="83"/>
      <c r="O367" s="3"/>
      <c r="P367" s="3"/>
    </row>
    <row r="368" spans="1:16" s="8" customFormat="1">
      <c r="A368" s="454"/>
      <c r="B368" s="454"/>
      <c r="C368" s="454"/>
      <c r="D368" s="474"/>
      <c r="E368" s="474"/>
      <c r="F368" s="476"/>
      <c r="G368" s="217" t="s">
        <v>13</v>
      </c>
      <c r="H368" s="45" t="s">
        <v>341</v>
      </c>
      <c r="I368" s="62"/>
      <c r="O368" s="3"/>
      <c r="P368" s="3"/>
    </row>
    <row r="369" spans="1:16" s="8" customFormat="1">
      <c r="A369" s="64"/>
      <c r="B369" s="93"/>
      <c r="C369" s="73"/>
      <c r="D369" s="70">
        <f t="shared" ref="D369:D374" si="53">G369-1</f>
        <v>44515</v>
      </c>
      <c r="E369" s="70">
        <f t="shared" ref="E369:E374" si="54">G369-1</f>
        <v>44515</v>
      </c>
      <c r="F369" s="70">
        <f t="shared" ref="F369:F374" si="55">G369-4</f>
        <v>44512</v>
      </c>
      <c r="G369" s="70">
        <v>44516</v>
      </c>
      <c r="H369" s="70">
        <f t="shared" ref="H369:H374" si="56">G369+5</f>
        <v>44521</v>
      </c>
      <c r="I369" s="61"/>
      <c r="O369" s="3"/>
      <c r="P369" s="3"/>
    </row>
    <row r="370" spans="1:16" s="8" customFormat="1" hidden="1">
      <c r="A370" s="63"/>
      <c r="B370" s="92"/>
      <c r="C370" s="73"/>
      <c r="D370" s="70">
        <f t="shared" si="53"/>
        <v>44459</v>
      </c>
      <c r="E370" s="70">
        <f t="shared" si="54"/>
        <v>44459</v>
      </c>
      <c r="F370" s="70">
        <f t="shared" si="55"/>
        <v>44456</v>
      </c>
      <c r="G370" s="70">
        <v>44460</v>
      </c>
      <c r="H370" s="70">
        <f t="shared" si="56"/>
        <v>44465</v>
      </c>
      <c r="I370" s="43"/>
      <c r="O370" s="3"/>
      <c r="P370" s="3"/>
    </row>
    <row r="371" spans="1:16" s="8" customFormat="1" hidden="1">
      <c r="A371" s="63"/>
      <c r="B371" s="24"/>
      <c r="C371" s="73"/>
      <c r="D371" s="70">
        <f t="shared" si="53"/>
        <v>44467</v>
      </c>
      <c r="E371" s="70">
        <f t="shared" si="54"/>
        <v>44467</v>
      </c>
      <c r="F371" s="70">
        <f t="shared" si="55"/>
        <v>44464</v>
      </c>
      <c r="G371" s="77">
        <v>44468</v>
      </c>
      <c r="H371" s="70">
        <f t="shared" si="56"/>
        <v>44473</v>
      </c>
      <c r="I371" s="43"/>
      <c r="O371" s="3"/>
      <c r="P371" s="3"/>
    </row>
    <row r="372" spans="1:16" s="8" customFormat="1">
      <c r="A372" s="73"/>
      <c r="B372" s="24"/>
      <c r="C372" s="73"/>
      <c r="D372" s="70">
        <f t="shared" si="53"/>
        <v>44520</v>
      </c>
      <c r="E372" s="70">
        <f t="shared" si="54"/>
        <v>44520</v>
      </c>
      <c r="F372" s="70">
        <f t="shared" si="55"/>
        <v>44517</v>
      </c>
      <c r="G372" s="95">
        <v>44521</v>
      </c>
      <c r="H372" s="70">
        <f t="shared" si="56"/>
        <v>44526</v>
      </c>
      <c r="I372" s="43"/>
      <c r="O372" s="3"/>
      <c r="P372" s="3"/>
    </row>
    <row r="373" spans="1:16" s="8" customFormat="1">
      <c r="A373" s="73"/>
      <c r="B373" s="24"/>
      <c r="C373" s="73"/>
      <c r="D373" s="70">
        <f t="shared" si="53"/>
        <v>44526</v>
      </c>
      <c r="E373" s="70">
        <f t="shared" si="54"/>
        <v>44526</v>
      </c>
      <c r="F373" s="70">
        <f t="shared" si="55"/>
        <v>44523</v>
      </c>
      <c r="G373" s="95">
        <v>44527</v>
      </c>
      <c r="H373" s="70">
        <f t="shared" si="56"/>
        <v>44532</v>
      </c>
      <c r="I373" s="43"/>
      <c r="O373" s="3"/>
      <c r="P373" s="3"/>
    </row>
    <row r="374" spans="1:16" s="8" customFormat="1">
      <c r="A374" s="73"/>
      <c r="B374" s="24"/>
      <c r="C374" s="73"/>
      <c r="D374" s="70">
        <f t="shared" si="53"/>
        <v>44527</v>
      </c>
      <c r="E374" s="70">
        <f t="shared" si="54"/>
        <v>44527</v>
      </c>
      <c r="F374" s="70">
        <f t="shared" si="55"/>
        <v>44524</v>
      </c>
      <c r="G374" s="95">
        <v>44528</v>
      </c>
      <c r="H374" s="70">
        <f t="shared" si="56"/>
        <v>44533</v>
      </c>
      <c r="I374" s="43"/>
      <c r="O374" s="3"/>
      <c r="P374" s="3"/>
    </row>
    <row r="375" spans="1:16" s="8" customFormat="1">
      <c r="A375" s="487" t="s">
        <v>342</v>
      </c>
      <c r="B375" s="488"/>
      <c r="C375" s="488"/>
      <c r="D375" s="488"/>
      <c r="E375" s="488"/>
      <c r="F375" s="488"/>
      <c r="G375" s="488"/>
      <c r="H375" s="488"/>
      <c r="I375" s="488"/>
      <c r="O375" s="3"/>
      <c r="P375" s="3"/>
    </row>
    <row r="376" spans="1:16" s="8" customFormat="1" ht="18">
      <c r="A376" s="489" t="s">
        <v>343</v>
      </c>
      <c r="B376" s="490"/>
      <c r="C376" s="490"/>
      <c r="D376" s="490"/>
      <c r="E376" s="490"/>
      <c r="F376" s="490"/>
      <c r="G376" s="490"/>
      <c r="H376" s="490"/>
      <c r="I376" s="490"/>
      <c r="O376" s="3"/>
      <c r="P376" s="3"/>
    </row>
  </sheetData>
  <mergeCells count="362">
    <mergeCell ref="A375:I375"/>
    <mergeCell ref="A376:I376"/>
    <mergeCell ref="A367:A368"/>
    <mergeCell ref="B367:B368"/>
    <mergeCell ref="C367:C368"/>
    <mergeCell ref="D367:D368"/>
    <mergeCell ref="E367:E368"/>
    <mergeCell ref="F367:F368"/>
    <mergeCell ref="A361:I361"/>
    <mergeCell ref="A362:I362"/>
    <mergeCell ref="A364:A366"/>
    <mergeCell ref="B364:I364"/>
    <mergeCell ref="B365:I365"/>
    <mergeCell ref="B366:I366"/>
    <mergeCell ref="A349:A350"/>
    <mergeCell ref="B349:B350"/>
    <mergeCell ref="C349:C350"/>
    <mergeCell ref="D349:D350"/>
    <mergeCell ref="E349:E350"/>
    <mergeCell ref="F349:F350"/>
    <mergeCell ref="I333:J333"/>
    <mergeCell ref="A340:I340"/>
    <mergeCell ref="A341:I341"/>
    <mergeCell ref="A342:A343"/>
    <mergeCell ref="B342:B343"/>
    <mergeCell ref="A346:A348"/>
    <mergeCell ref="B346:I346"/>
    <mergeCell ref="B347:I347"/>
    <mergeCell ref="B348:I348"/>
    <mergeCell ref="A333:A334"/>
    <mergeCell ref="B333:B334"/>
    <mergeCell ref="C333:C334"/>
    <mergeCell ref="D333:D334"/>
    <mergeCell ref="E333:E334"/>
    <mergeCell ref="F333:F334"/>
    <mergeCell ref="H319:J319"/>
    <mergeCell ref="A325:H325"/>
    <mergeCell ref="A326:J326"/>
    <mergeCell ref="A327:I327"/>
    <mergeCell ref="A328:I328"/>
    <mergeCell ref="A330:A332"/>
    <mergeCell ref="B330:J330"/>
    <mergeCell ref="B331:J331"/>
    <mergeCell ref="B332:J332"/>
    <mergeCell ref="A319:A320"/>
    <mergeCell ref="B319:B320"/>
    <mergeCell ref="C319:C320"/>
    <mergeCell ref="D319:D320"/>
    <mergeCell ref="E319:E320"/>
    <mergeCell ref="F319:F320"/>
    <mergeCell ref="H304:K304"/>
    <mergeCell ref="A312:H312"/>
    <mergeCell ref="I312:K312"/>
    <mergeCell ref="A313:K313"/>
    <mergeCell ref="A314:K314"/>
    <mergeCell ref="A316:A318"/>
    <mergeCell ref="B316:I316"/>
    <mergeCell ref="B317:I317"/>
    <mergeCell ref="A304:A305"/>
    <mergeCell ref="B304:B305"/>
    <mergeCell ref="C304:C305"/>
    <mergeCell ref="D304:D305"/>
    <mergeCell ref="E304:E305"/>
    <mergeCell ref="F304:F305"/>
    <mergeCell ref="H290:I290"/>
    <mergeCell ref="A298:I298"/>
    <mergeCell ref="A299:I299"/>
    <mergeCell ref="A301:A303"/>
    <mergeCell ref="B301:K301"/>
    <mergeCell ref="B302:K302"/>
    <mergeCell ref="B303:K303"/>
    <mergeCell ref="A290:A291"/>
    <mergeCell ref="B290:B291"/>
    <mergeCell ref="C290:C291"/>
    <mergeCell ref="D290:D291"/>
    <mergeCell ref="E290:E291"/>
    <mergeCell ref="F290:F291"/>
    <mergeCell ref="H277:H278"/>
    <mergeCell ref="I277:K277"/>
    <mergeCell ref="A284:K284"/>
    <mergeCell ref="A285:K285"/>
    <mergeCell ref="A287:A289"/>
    <mergeCell ref="B287:I287"/>
    <mergeCell ref="B288:I288"/>
    <mergeCell ref="B289:I289"/>
    <mergeCell ref="A277:A278"/>
    <mergeCell ref="B277:B278"/>
    <mergeCell ref="C277:C278"/>
    <mergeCell ref="D277:D278"/>
    <mergeCell ref="E277:E278"/>
    <mergeCell ref="F277:F278"/>
    <mergeCell ref="H264:K264"/>
    <mergeCell ref="A271:K271"/>
    <mergeCell ref="A272:K272"/>
    <mergeCell ref="A274:A276"/>
    <mergeCell ref="B274:K274"/>
    <mergeCell ref="B275:K275"/>
    <mergeCell ref="B276:K276"/>
    <mergeCell ref="A261:A263"/>
    <mergeCell ref="B261:K261"/>
    <mergeCell ref="B262:K262"/>
    <mergeCell ref="B263:K263"/>
    <mergeCell ref="A264:A265"/>
    <mergeCell ref="B264:B265"/>
    <mergeCell ref="C264:C265"/>
    <mergeCell ref="D264:D265"/>
    <mergeCell ref="E264:E265"/>
    <mergeCell ref="F264:F265"/>
    <mergeCell ref="H227:J227"/>
    <mergeCell ref="A234:J234"/>
    <mergeCell ref="A235:J235"/>
    <mergeCell ref="A236:A237"/>
    <mergeCell ref="B236:B237"/>
    <mergeCell ref="E236:E237"/>
    <mergeCell ref="F236:F237"/>
    <mergeCell ref="G236:G237"/>
    <mergeCell ref="H236:H237"/>
    <mergeCell ref="A227:A228"/>
    <mergeCell ref="B227:B228"/>
    <mergeCell ref="C227:C228"/>
    <mergeCell ref="D227:D228"/>
    <mergeCell ref="E227:E228"/>
    <mergeCell ref="F227:F228"/>
    <mergeCell ref="H213:H214"/>
    <mergeCell ref="A220:J220"/>
    <mergeCell ref="A221:J222"/>
    <mergeCell ref="A224:A226"/>
    <mergeCell ref="B224:J224"/>
    <mergeCell ref="B225:J225"/>
    <mergeCell ref="B226:J226"/>
    <mergeCell ref="A213:A214"/>
    <mergeCell ref="B213:B214"/>
    <mergeCell ref="C213:C214"/>
    <mergeCell ref="D213:D214"/>
    <mergeCell ref="E213:E214"/>
    <mergeCell ref="F213:F214"/>
    <mergeCell ref="H200:H201"/>
    <mergeCell ref="A206:J206"/>
    <mergeCell ref="A207:J207"/>
    <mergeCell ref="A208:J208"/>
    <mergeCell ref="A210:A212"/>
    <mergeCell ref="B210:J210"/>
    <mergeCell ref="B211:J211"/>
    <mergeCell ref="B212:J212"/>
    <mergeCell ref="A200:A201"/>
    <mergeCell ref="B200:B201"/>
    <mergeCell ref="C200:C201"/>
    <mergeCell ref="D200:D201"/>
    <mergeCell ref="E200:E201"/>
    <mergeCell ref="F200:F201"/>
    <mergeCell ref="H190:J190"/>
    <mergeCell ref="A194:J194"/>
    <mergeCell ref="A195:J195"/>
    <mergeCell ref="A197:A199"/>
    <mergeCell ref="B197:J197"/>
    <mergeCell ref="B198:J198"/>
    <mergeCell ref="B199:J199"/>
    <mergeCell ref="A187:A189"/>
    <mergeCell ref="B187:J187"/>
    <mergeCell ref="B188:J188"/>
    <mergeCell ref="B189:J189"/>
    <mergeCell ref="A190:A191"/>
    <mergeCell ref="B190:B191"/>
    <mergeCell ref="C190:C191"/>
    <mergeCell ref="D190:D191"/>
    <mergeCell ref="E190:E191"/>
    <mergeCell ref="F190:F191"/>
    <mergeCell ref="H175:K175"/>
    <mergeCell ref="A181:K181"/>
    <mergeCell ref="A182:K182"/>
    <mergeCell ref="A183:K183"/>
    <mergeCell ref="A184:K184"/>
    <mergeCell ref="A185:K185"/>
    <mergeCell ref="A175:A176"/>
    <mergeCell ref="B175:B176"/>
    <mergeCell ref="C175:C176"/>
    <mergeCell ref="D175:D176"/>
    <mergeCell ref="E175:E176"/>
    <mergeCell ref="F175:F176"/>
    <mergeCell ref="H161:H162"/>
    <mergeCell ref="A167:H167"/>
    <mergeCell ref="A168:J168"/>
    <mergeCell ref="A169:J169"/>
    <mergeCell ref="A170:J170"/>
    <mergeCell ref="A172:A174"/>
    <mergeCell ref="B172:K172"/>
    <mergeCell ref="B173:K173"/>
    <mergeCell ref="B174:K174"/>
    <mergeCell ref="A161:A162"/>
    <mergeCell ref="B161:B162"/>
    <mergeCell ref="C161:C162"/>
    <mergeCell ref="D161:D162"/>
    <mergeCell ref="E161:E162"/>
    <mergeCell ref="F161:F162"/>
    <mergeCell ref="A153:J153"/>
    <mergeCell ref="A154:J154"/>
    <mergeCell ref="A155:J155"/>
    <mergeCell ref="A156:J156"/>
    <mergeCell ref="A158:A160"/>
    <mergeCell ref="B158:J158"/>
    <mergeCell ref="B159:J159"/>
    <mergeCell ref="B160:J160"/>
    <mergeCell ref="A144:A145"/>
    <mergeCell ref="B144:B145"/>
    <mergeCell ref="C144:C145"/>
    <mergeCell ref="D144:D145"/>
    <mergeCell ref="E144:E145"/>
    <mergeCell ref="F144:F145"/>
    <mergeCell ref="A136:I136"/>
    <mergeCell ref="A137:I137"/>
    <mergeCell ref="A138:I138"/>
    <mergeCell ref="A139:I139"/>
    <mergeCell ref="A141:A143"/>
    <mergeCell ref="B141:J141"/>
    <mergeCell ref="B142:J142"/>
    <mergeCell ref="B143:J143"/>
    <mergeCell ref="H144:J144"/>
    <mergeCell ref="A126:A128"/>
    <mergeCell ref="B126:I126"/>
    <mergeCell ref="B127:I127"/>
    <mergeCell ref="B128:I128"/>
    <mergeCell ref="A129:A130"/>
    <mergeCell ref="B129:B130"/>
    <mergeCell ref="C129:C130"/>
    <mergeCell ref="D129:D130"/>
    <mergeCell ref="E129:E130"/>
    <mergeCell ref="F129:F130"/>
    <mergeCell ref="H129:I129"/>
    <mergeCell ref="H117:H118"/>
    <mergeCell ref="I117:I118"/>
    <mergeCell ref="J117:M117"/>
    <mergeCell ref="A123:M123"/>
    <mergeCell ref="A124:M124"/>
    <mergeCell ref="A125:I125"/>
    <mergeCell ref="A117:A118"/>
    <mergeCell ref="B117:B118"/>
    <mergeCell ref="C117:C118"/>
    <mergeCell ref="D117:D118"/>
    <mergeCell ref="E117:E118"/>
    <mergeCell ref="F117:F118"/>
    <mergeCell ref="H104:H105"/>
    <mergeCell ref="I104:M104"/>
    <mergeCell ref="A110:K110"/>
    <mergeCell ref="A111:K111"/>
    <mergeCell ref="A112:K112"/>
    <mergeCell ref="A114:A116"/>
    <mergeCell ref="B114:M114"/>
    <mergeCell ref="B115:M115"/>
    <mergeCell ref="B116:M116"/>
    <mergeCell ref="A104:A105"/>
    <mergeCell ref="B104:B105"/>
    <mergeCell ref="C104:C105"/>
    <mergeCell ref="D104:D105"/>
    <mergeCell ref="E104:E105"/>
    <mergeCell ref="F104:F105"/>
    <mergeCell ref="H91:H92"/>
    <mergeCell ref="A98:H98"/>
    <mergeCell ref="A99:I99"/>
    <mergeCell ref="A100:K100"/>
    <mergeCell ref="A101:A103"/>
    <mergeCell ref="B101:K101"/>
    <mergeCell ref="B102:K102"/>
    <mergeCell ref="B103:K103"/>
    <mergeCell ref="A91:A92"/>
    <mergeCell ref="B91:B92"/>
    <mergeCell ref="C91:C92"/>
    <mergeCell ref="D91:D92"/>
    <mergeCell ref="E91:E92"/>
    <mergeCell ref="F91:F92"/>
    <mergeCell ref="H78:H79"/>
    <mergeCell ref="I78:I79"/>
    <mergeCell ref="J78:J79"/>
    <mergeCell ref="A85:J85"/>
    <mergeCell ref="A86:J86"/>
    <mergeCell ref="A88:A90"/>
    <mergeCell ref="B88:I88"/>
    <mergeCell ref="B89:I89"/>
    <mergeCell ref="B90:I90"/>
    <mergeCell ref="A78:A79"/>
    <mergeCell ref="B78:B79"/>
    <mergeCell ref="C78:C79"/>
    <mergeCell ref="D78:D79"/>
    <mergeCell ref="E78:E79"/>
    <mergeCell ref="F78:F79"/>
    <mergeCell ref="H64:H65"/>
    <mergeCell ref="I64:I65"/>
    <mergeCell ref="J64:J65"/>
    <mergeCell ref="A72:J72"/>
    <mergeCell ref="A73:J73"/>
    <mergeCell ref="A75:A77"/>
    <mergeCell ref="B75:J75"/>
    <mergeCell ref="B76:J76"/>
    <mergeCell ref="B77:J77"/>
    <mergeCell ref="A64:A65"/>
    <mergeCell ref="B64:B65"/>
    <mergeCell ref="C64:C65"/>
    <mergeCell ref="D64:D65"/>
    <mergeCell ref="E64:E65"/>
    <mergeCell ref="F64:F65"/>
    <mergeCell ref="H50:H51"/>
    <mergeCell ref="I50:I51"/>
    <mergeCell ref="J50:J51"/>
    <mergeCell ref="A58:J58"/>
    <mergeCell ref="A59:J59"/>
    <mergeCell ref="A61:A63"/>
    <mergeCell ref="B61:J61"/>
    <mergeCell ref="B62:J62"/>
    <mergeCell ref="B63:J63"/>
    <mergeCell ref="A50:A51"/>
    <mergeCell ref="B50:B51"/>
    <mergeCell ref="C50:C51"/>
    <mergeCell ref="D50:D51"/>
    <mergeCell ref="E50:E51"/>
    <mergeCell ref="F50:F51"/>
    <mergeCell ref="H36:H37"/>
    <mergeCell ref="A42:L42"/>
    <mergeCell ref="A43:L43"/>
    <mergeCell ref="A44:L44"/>
    <mergeCell ref="A47:A49"/>
    <mergeCell ref="B47:J47"/>
    <mergeCell ref="B48:J48"/>
    <mergeCell ref="B49:J49"/>
    <mergeCell ref="A36:A37"/>
    <mergeCell ref="B36:B37"/>
    <mergeCell ref="C36:C37"/>
    <mergeCell ref="D36:D37"/>
    <mergeCell ref="E36:E37"/>
    <mergeCell ref="F36:F37"/>
    <mergeCell ref="A29:H29"/>
    <mergeCell ref="A30:H30"/>
    <mergeCell ref="A33:A35"/>
    <mergeCell ref="B33:L33"/>
    <mergeCell ref="B34:L34"/>
    <mergeCell ref="B35:L35"/>
    <mergeCell ref="A23:A24"/>
    <mergeCell ref="B23:B24"/>
    <mergeCell ref="C23:C24"/>
    <mergeCell ref="D23:D24"/>
    <mergeCell ref="E23:E24"/>
    <mergeCell ref="F23:F24"/>
    <mergeCell ref="A17:J17"/>
    <mergeCell ref="A18:J18"/>
    <mergeCell ref="A20:A22"/>
    <mergeCell ref="B20:I20"/>
    <mergeCell ref="B21:I21"/>
    <mergeCell ref="B22:I22"/>
    <mergeCell ref="H5:H6"/>
    <mergeCell ref="A12:J12"/>
    <mergeCell ref="A13:J13"/>
    <mergeCell ref="A14:J14"/>
    <mergeCell ref="A15:J15"/>
    <mergeCell ref="A16:J16"/>
    <mergeCell ref="A2:A4"/>
    <mergeCell ref="B2:J2"/>
    <mergeCell ref="B3:J3"/>
    <mergeCell ref="B4:J4"/>
    <mergeCell ref="A5:A6"/>
    <mergeCell ref="B5:B6"/>
    <mergeCell ref="C5:C6"/>
    <mergeCell ref="D5:D6"/>
    <mergeCell ref="E5:E6"/>
    <mergeCell ref="F5:F6"/>
  </mergeCells>
  <hyperlinks>
    <hyperlink ref="A298:I298" r:id="rId1" display="业务  黄先生　TEL:2687217 MOBILE:13906028606     EMAIL:  huang.byron@cn.zim.com"/>
    <hyperlink ref="A58:J58" r:id="rId2" display="业务  Joy：TEL:0592-2687213          EMAIL:ye.joy@cn.zim.com"/>
    <hyperlink ref="A327:I327" r:id="rId3" display="业务  黄先生　TEL:2687217 MOBILE:13906028606     EMAIL:  huang.byron@cn.zim.com"/>
    <hyperlink ref="A340:I340" r:id="rId4" display="业务  黄先生　TEL:2687217 MOBILE:13906028606     EMAIL:  huang.byron@cn.zim.com"/>
    <hyperlink ref="A169:I169" r:id="rId5" display="业务  黄先生　TEL:2687217 MOBILE:13906028606     EMAIL:  huang.byron@cn.zim.com"/>
    <hyperlink ref="A185:J185" r:id="rId6" display="订舱咨询（提交订舱；修改订舱；订舱状态咨询）:cnxia.booking@zim.com/cnxia.booking@goldstarline.com 客服热线:400 8191071"/>
    <hyperlink ref="A72:J72" r:id="rId7" display="业务  Joy：TEL:0592-2687213          EMAIL:ye.joy@cn.zim.com"/>
    <hyperlink ref="A85:J85" r:id="rId8" display="业务  Joy：TEL:0592-2687213          EMAIL:ye.joy@cn.zim.com"/>
    <hyperlink ref="A375:I375" r:id="rId9" display="业务  黄先生　TEL:2687217 MOBILE:13906028606     EMAIL:  huang.byron@cn.zim.com"/>
    <hyperlink ref="A207:I207" r:id="rId10" display="业务  黄先生　TEL:2687217 MOBILE:13906028606     EMAIL:  huang.byron@cn.zim.com"/>
    <hyperlink ref="A111:K111" r:id="rId11" display="业务  Elena   TEL:0592-2687212       EMAIL: Zhong.elena@cn.zim.com"/>
  </hyperlinks>
  <pageMargins left="0.7" right="0.7" top="0.75" bottom="0.75" header="0.3" footer="0.3"/>
  <pageSetup orientation="portrait" horizontalDpi="4294967295" verticalDpi="4294967295"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4C203E08925545B5707B30A9C6865C" ma:contentTypeVersion="12" ma:contentTypeDescription="Create a new document." ma:contentTypeScope="" ma:versionID="8d07b4fbec01ff546ac2b0ca4780d0c2">
  <xsd:schema xmlns:xsd="http://www.w3.org/2001/XMLSchema" xmlns:xs="http://www.w3.org/2001/XMLSchema" xmlns:p="http://schemas.microsoft.com/office/2006/metadata/properties" xmlns:ns2="482d0f04-9721-480e-a029-a91b4391d668" xmlns:ns3="b1f73714-b184-45b6-91f3-42294b9089fd" targetNamespace="http://schemas.microsoft.com/office/2006/metadata/properties" ma:root="true" ma:fieldsID="aba86842fa604d8e334326b5b8d9f377" ns2:_="" ns3:_="">
    <xsd:import namespace="482d0f04-9721-480e-a029-a91b4391d668"/>
    <xsd:import namespace="b1f73714-b184-45b6-91f3-42294b9089f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d0f04-9721-480e-a029-a91b4391d6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f73714-b184-45b6-91f3-42294b9089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16EC39-BA13-4BA2-A606-2A8E07F540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d0f04-9721-480e-a029-a91b4391d668"/>
    <ds:schemaRef ds:uri="b1f73714-b184-45b6-91f3-42294b908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4EF5B3-74B8-4BA1-AC3A-7A2B05A9D2D6}">
  <ds:schemaRefs>
    <ds:schemaRef ds:uri="http://schemas.microsoft.com/sharepoint/v3/contenttype/forms"/>
  </ds:schemaRefs>
</ds:datastoreItem>
</file>

<file path=customXml/itemProps3.xml><?xml version="1.0" encoding="utf-8"?>
<ds:datastoreItem xmlns:ds="http://schemas.openxmlformats.org/officeDocument/2006/customXml" ds:itemID="{9E02FDF9-C04A-43CA-91D4-785258CE2775}">
  <ds:schemaRefs>
    <ds:schemaRef ds:uri="http://purl.org/dc/elements/1.1/"/>
    <ds:schemaRef ds:uri="http://schemas.microsoft.com/office/2006/metadata/properties"/>
    <ds:schemaRef ds:uri="http://schemas.microsoft.com/office/infopath/2007/PartnerControls"/>
    <ds:schemaRef ds:uri="http://purl.org/dc/dcmitype/"/>
    <ds:schemaRef ds:uri="482d0f04-9721-480e-a029-a91b4391d668"/>
    <ds:schemaRef ds:uri="http://schemas.microsoft.com/office/2006/documentManagement/types"/>
    <ds:schemaRef ds:uri="b1f73714-b184-45b6-91f3-42294b9089fd"/>
    <ds:schemaRef ds:uri="http://www.w3.org/XML/1998/namespace"/>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FUZ-XIA</vt:lpstr>
      <vt:lpstr>May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2015-06-05T18:17:20Z</dcterms:created>
  <dcterms:modified xsi:type="dcterms:W3CDTF">2022-04-25T08:09:10Z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0x010100364C203E08925545B5707B30A9C6865C</vt:lpwstr>
  </property>
</Properties>
</file>