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8920" windowHeight="15840"/>
  </bookViews>
  <sheets>
    <sheet name="FUZ-NGB" sheetId="5" r:id="rId1"/>
    <sheet name="ZIM LINE MAY" sheetId="3" r:id="rId2"/>
    <sheet name="GSL LINE MAY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3" l="1"/>
  <c r="C36" i="3"/>
  <c r="B36" i="3" s="1"/>
  <c r="E35" i="3"/>
  <c r="C35" i="3"/>
  <c r="E34" i="3"/>
  <c r="C34" i="3"/>
  <c r="B34" i="3"/>
  <c r="E30" i="3"/>
  <c r="F30" i="3" s="1"/>
  <c r="G30" i="3" s="1"/>
  <c r="H30" i="3" s="1"/>
  <c r="C30" i="3"/>
  <c r="E29" i="3"/>
  <c r="F29" i="3" s="1"/>
  <c r="G29" i="3" s="1"/>
  <c r="H29" i="3" s="1"/>
  <c r="C29" i="3"/>
  <c r="E28" i="3"/>
  <c r="F28" i="3" s="1"/>
  <c r="G28" i="3" s="1"/>
  <c r="H28" i="3" s="1"/>
  <c r="C28" i="3"/>
  <c r="E27" i="3"/>
  <c r="F27" i="3" s="1"/>
  <c r="G27" i="3" s="1"/>
  <c r="H27" i="3" s="1"/>
  <c r="C27" i="3"/>
  <c r="E26" i="3"/>
  <c r="F26" i="3" s="1"/>
  <c r="G26" i="3" s="1"/>
  <c r="H26" i="3" s="1"/>
  <c r="C26" i="3"/>
  <c r="B26" i="3"/>
  <c r="C22" i="3"/>
  <c r="G21" i="3"/>
  <c r="E21" i="3"/>
  <c r="F21" i="3" s="1"/>
  <c r="C21" i="3"/>
  <c r="G20" i="3"/>
  <c r="E20" i="3"/>
  <c r="F20" i="3" s="1"/>
  <c r="C20" i="3"/>
  <c r="G19" i="3"/>
  <c r="E19" i="3"/>
  <c r="F19" i="3" s="1"/>
  <c r="C19" i="3"/>
  <c r="B19" i="3"/>
  <c r="B20" i="3" s="1"/>
  <c r="B21" i="3" s="1"/>
  <c r="B22" i="3" s="1"/>
  <c r="G18" i="3"/>
  <c r="E18" i="3"/>
  <c r="F18" i="3" s="1"/>
  <c r="C18" i="3"/>
  <c r="D10" i="3"/>
  <c r="E10" i="3" s="1"/>
  <c r="F10" i="3" s="1"/>
  <c r="G10" i="3" s="1"/>
  <c r="H10" i="3" s="1"/>
  <c r="I10" i="3" s="1"/>
  <c r="C10" i="3"/>
  <c r="B10" i="3"/>
  <c r="B11" i="3" s="1"/>
  <c r="B12" i="3" s="1"/>
  <c r="B13" i="3" s="1"/>
  <c r="D11" i="3" l="1"/>
  <c r="E11" i="3" l="1"/>
  <c r="F11" i="3" s="1"/>
  <c r="G11" i="3" s="1"/>
  <c r="H11" i="3" s="1"/>
  <c r="I11" i="3" s="1"/>
  <c r="D12" i="3"/>
  <c r="C11" i="3"/>
  <c r="E12" i="3" l="1"/>
  <c r="F12" i="3" s="1"/>
  <c r="G12" i="3" s="1"/>
  <c r="H12" i="3" s="1"/>
  <c r="I12" i="3" s="1"/>
  <c r="D13" i="3"/>
  <c r="C12" i="3"/>
  <c r="E13" i="3" l="1"/>
  <c r="F13" i="3" s="1"/>
  <c r="G13" i="3" s="1"/>
  <c r="H13" i="3" s="1"/>
  <c r="I13" i="3" s="1"/>
  <c r="C13" i="3"/>
  <c r="D116" i="4" l="1"/>
  <c r="E111" i="4"/>
  <c r="F111" i="4" s="1"/>
  <c r="G111" i="4" s="1"/>
  <c r="D110" i="4"/>
  <c r="E110" i="4" s="1"/>
  <c r="F110" i="4" s="1"/>
  <c r="G110" i="4" s="1"/>
  <c r="B110" i="4"/>
  <c r="B111" i="4" s="1"/>
  <c r="E109" i="4"/>
  <c r="F109" i="4" s="1"/>
  <c r="G109" i="4" s="1"/>
  <c r="E116" i="4" l="1"/>
  <c r="F116" i="4" s="1"/>
  <c r="G116" i="4" s="1"/>
  <c r="E115" i="4"/>
  <c r="F115" i="4" s="1"/>
  <c r="G115" i="4" s="1"/>
  <c r="B62" i="4"/>
  <c r="C62" i="4" s="1"/>
  <c r="D62" i="4" s="1"/>
  <c r="F70" i="4"/>
  <c r="G70" i="4" s="1"/>
  <c r="H70" i="4" s="1"/>
  <c r="E70" i="4"/>
  <c r="C55" i="3"/>
  <c r="D55" i="3" s="1"/>
  <c r="E55" i="3" s="1"/>
  <c r="E87" i="4"/>
  <c r="F87" i="4" s="1"/>
  <c r="G87" i="4" s="1"/>
  <c r="E88" i="4"/>
  <c r="F88" i="4" s="1"/>
  <c r="G88" i="4" s="1"/>
  <c r="E89" i="4"/>
  <c r="F89" i="4" s="1"/>
  <c r="G89" i="4" s="1"/>
  <c r="E86" i="4"/>
  <c r="F86" i="4" s="1"/>
  <c r="G86" i="4" s="1"/>
  <c r="F72" i="4"/>
  <c r="G72" i="4" s="1"/>
  <c r="H72" i="4" s="1"/>
  <c r="F73" i="4"/>
  <c r="G73" i="4" s="1"/>
  <c r="H73" i="4" s="1"/>
  <c r="F74" i="4"/>
  <c r="G74" i="4" s="1"/>
  <c r="H74" i="4" s="1"/>
  <c r="F71" i="4"/>
  <c r="G71" i="4" s="1"/>
  <c r="H71" i="4" s="1"/>
  <c r="E72" i="4"/>
  <c r="E73" i="4"/>
  <c r="E74" i="4"/>
  <c r="E71" i="4"/>
  <c r="E117" i="4"/>
  <c r="F117" i="4" s="1"/>
  <c r="G117" i="4" s="1"/>
  <c r="B56" i="3"/>
  <c r="C56" i="3" s="1"/>
  <c r="D56" i="3" s="1"/>
  <c r="G56" i="3" s="1"/>
  <c r="B101" i="4"/>
  <c r="B102" i="4" s="1"/>
  <c r="C102" i="4" s="1"/>
  <c r="D102" i="4" s="1"/>
  <c r="E102" i="4" s="1"/>
  <c r="F102" i="4" s="1"/>
  <c r="C100" i="4"/>
  <c r="D100" i="4" s="1"/>
  <c r="E100" i="4" s="1"/>
  <c r="F100" i="4" s="1"/>
  <c r="B94" i="4"/>
  <c r="C94" i="4" s="1"/>
  <c r="D93" i="4"/>
  <c r="C93" i="4"/>
  <c r="B79" i="4"/>
  <c r="C79" i="4" s="1"/>
  <c r="D79" i="4" s="1"/>
  <c r="F79" i="4" s="1"/>
  <c r="G79" i="4" s="1"/>
  <c r="H79" i="4" s="1"/>
  <c r="C78" i="4"/>
  <c r="D78" i="4" s="1"/>
  <c r="C61" i="4"/>
  <c r="D61" i="4" s="1"/>
  <c r="B54" i="4"/>
  <c r="B55" i="4" s="1"/>
  <c r="B56" i="4" s="1"/>
  <c r="C56" i="4" s="1"/>
  <c r="D56" i="4" s="1"/>
  <c r="E56" i="4" s="1"/>
  <c r="C53" i="4"/>
  <c r="D53" i="4" s="1"/>
  <c r="E53" i="4" s="1"/>
  <c r="B46" i="4"/>
  <c r="B47" i="4" s="1"/>
  <c r="C45" i="4"/>
  <c r="D45" i="4" s="1"/>
  <c r="E45" i="4" s="1"/>
  <c r="B36" i="4"/>
  <c r="C36" i="4" s="1"/>
  <c r="D36" i="4" s="1"/>
  <c r="C35" i="4"/>
  <c r="D35" i="4" s="1"/>
  <c r="B27" i="4"/>
  <c r="B28" i="4" s="1"/>
  <c r="C28" i="4" s="1"/>
  <c r="B25" i="4"/>
  <c r="C25" i="4" s="1"/>
  <c r="D25" i="4" s="1"/>
  <c r="B24" i="4"/>
  <c r="C24" i="4" s="1"/>
  <c r="C23" i="4"/>
  <c r="D23" i="4" s="1"/>
  <c r="D24" i="4" s="1"/>
  <c r="B12" i="4"/>
  <c r="B14" i="4" s="1"/>
  <c r="B11" i="4"/>
  <c r="B13" i="4" s="1"/>
  <c r="B15" i="4" s="1"/>
  <c r="C10" i="4"/>
  <c r="D10" i="4" s="1"/>
  <c r="D11" i="4" s="1"/>
  <c r="E11" i="4" s="1"/>
  <c r="F11" i="4" s="1"/>
  <c r="G11" i="4" s="1"/>
  <c r="B46" i="3"/>
  <c r="B47" i="3" s="1"/>
  <c r="B48" i="3" s="1"/>
  <c r="D45" i="3"/>
  <c r="J45" i="3" s="1"/>
  <c r="C45" i="3"/>
  <c r="B103" i="4" l="1"/>
  <c r="B63" i="4"/>
  <c r="B57" i="4"/>
  <c r="C57" i="4" s="1"/>
  <c r="D57" i="4" s="1"/>
  <c r="E57" i="4" s="1"/>
  <c r="G55" i="3"/>
  <c r="H55" i="3"/>
  <c r="F55" i="3"/>
  <c r="C48" i="3"/>
  <c r="B49" i="3"/>
  <c r="C49" i="3" s="1"/>
  <c r="D48" i="3"/>
  <c r="F48" i="3" s="1"/>
  <c r="B57" i="3"/>
  <c r="F56" i="3"/>
  <c r="E56" i="3"/>
  <c r="H56" i="3"/>
  <c r="I93" i="4"/>
  <c r="H93" i="4"/>
  <c r="G93" i="4"/>
  <c r="B95" i="4"/>
  <c r="D95" i="4" s="1"/>
  <c r="D94" i="4"/>
  <c r="C54" i="4"/>
  <c r="D54" i="4" s="1"/>
  <c r="E54" i="4" s="1"/>
  <c r="B80" i="4"/>
  <c r="C80" i="4" s="1"/>
  <c r="D80" i="4" s="1"/>
  <c r="E80" i="4" s="1"/>
  <c r="E81" i="4" s="1"/>
  <c r="E82" i="4" s="1"/>
  <c r="B37" i="4"/>
  <c r="C37" i="4" s="1"/>
  <c r="D37" i="4" s="1"/>
  <c r="F37" i="4" s="1"/>
  <c r="C11" i="4"/>
  <c r="I45" i="3"/>
  <c r="H45" i="3"/>
  <c r="B16" i="4"/>
  <c r="C14" i="4"/>
  <c r="D14" i="4" s="1"/>
  <c r="D15" i="4" s="1"/>
  <c r="E15" i="4" s="1"/>
  <c r="F15" i="4" s="1"/>
  <c r="G15" i="4" s="1"/>
  <c r="F36" i="4"/>
  <c r="E36" i="4"/>
  <c r="C47" i="4"/>
  <c r="D47" i="4" s="1"/>
  <c r="E47" i="4" s="1"/>
  <c r="B48" i="4"/>
  <c r="C48" i="4" s="1"/>
  <c r="D48" i="4" s="1"/>
  <c r="E48" i="4" s="1"/>
  <c r="F61" i="4"/>
  <c r="G61" i="4" s="1"/>
  <c r="H61" i="4" s="1"/>
  <c r="H62" i="4" s="1"/>
  <c r="E61" i="4"/>
  <c r="E62" i="4" s="1"/>
  <c r="F62" i="4" s="1"/>
  <c r="G62" i="4" s="1"/>
  <c r="D26" i="4"/>
  <c r="E24" i="4"/>
  <c r="F24" i="4" s="1"/>
  <c r="G24" i="4" s="1"/>
  <c r="H24" i="4" s="1"/>
  <c r="F78" i="4"/>
  <c r="G78" i="4" s="1"/>
  <c r="H78" i="4" s="1"/>
  <c r="E78" i="4"/>
  <c r="E79" i="4" s="1"/>
  <c r="E35" i="4"/>
  <c r="F35" i="4"/>
  <c r="B17" i="4"/>
  <c r="C15" i="4"/>
  <c r="C13" i="4"/>
  <c r="C46" i="4"/>
  <c r="D46" i="4" s="1"/>
  <c r="E46" i="4" s="1"/>
  <c r="B26" i="4"/>
  <c r="C26" i="4" s="1"/>
  <c r="C27" i="4"/>
  <c r="D27" i="4" s="1"/>
  <c r="C55" i="4"/>
  <c r="D55" i="4" s="1"/>
  <c r="E55" i="4" s="1"/>
  <c r="C12" i="4"/>
  <c r="D12" i="4" s="1"/>
  <c r="D13" i="4" s="1"/>
  <c r="E13" i="4" s="1"/>
  <c r="F13" i="4" s="1"/>
  <c r="G13" i="4" s="1"/>
  <c r="B29" i="4"/>
  <c r="C101" i="4"/>
  <c r="D101" i="4" s="1"/>
  <c r="E101" i="4" s="1"/>
  <c r="F101" i="4" s="1"/>
  <c r="D47" i="3"/>
  <c r="C47" i="3"/>
  <c r="C46" i="3"/>
  <c r="D46" i="3"/>
  <c r="F45" i="3"/>
  <c r="G45" i="3"/>
  <c r="E45" i="3"/>
  <c r="C63" i="4" l="1"/>
  <c r="D63" i="4" s="1"/>
  <c r="E63" i="4" s="1"/>
  <c r="F63" i="4" s="1"/>
  <c r="G63" i="4" s="1"/>
  <c r="H63" i="4" s="1"/>
  <c r="B64" i="4"/>
  <c r="C103" i="4"/>
  <c r="D103" i="4" s="1"/>
  <c r="E103" i="4" s="1"/>
  <c r="F103" i="4" s="1"/>
  <c r="B104" i="4"/>
  <c r="C104" i="4" s="1"/>
  <c r="D104" i="4" s="1"/>
  <c r="E104" i="4" s="1"/>
  <c r="F104" i="4" s="1"/>
  <c r="C57" i="3"/>
  <c r="D57" i="3" s="1"/>
  <c r="B58" i="3"/>
  <c r="D49" i="3"/>
  <c r="H48" i="3"/>
  <c r="E48" i="3"/>
  <c r="G48" i="3"/>
  <c r="I48" i="3"/>
  <c r="J48" i="3"/>
  <c r="B81" i="4"/>
  <c r="E57" i="3"/>
  <c r="F57" i="3"/>
  <c r="I94" i="4"/>
  <c r="H94" i="4"/>
  <c r="G94" i="4"/>
  <c r="I95" i="4"/>
  <c r="H95" i="4"/>
  <c r="G95" i="4"/>
  <c r="B38" i="4"/>
  <c r="B39" i="4" s="1"/>
  <c r="C39" i="4" s="1"/>
  <c r="D39" i="4" s="1"/>
  <c r="C95" i="4"/>
  <c r="B96" i="4"/>
  <c r="E37" i="4"/>
  <c r="F80" i="4"/>
  <c r="G80" i="4" s="1"/>
  <c r="H80" i="4" s="1"/>
  <c r="I47" i="3"/>
  <c r="H47" i="3"/>
  <c r="H46" i="3"/>
  <c r="I46" i="3"/>
  <c r="C17" i="4"/>
  <c r="D28" i="4"/>
  <c r="E26" i="4"/>
  <c r="F26" i="4" s="1"/>
  <c r="G26" i="4" s="1"/>
  <c r="H26" i="4" s="1"/>
  <c r="C29" i="4"/>
  <c r="D29" i="4" s="1"/>
  <c r="B30" i="4"/>
  <c r="C30" i="4" s="1"/>
  <c r="C16" i="4"/>
  <c r="D16" i="4" s="1"/>
  <c r="D17" i="4" s="1"/>
  <c r="E17" i="4" s="1"/>
  <c r="F17" i="4" s="1"/>
  <c r="G17" i="4" s="1"/>
  <c r="F46" i="3"/>
  <c r="J46" i="3"/>
  <c r="G46" i="3"/>
  <c r="E46" i="3"/>
  <c r="E47" i="3"/>
  <c r="G47" i="3"/>
  <c r="F47" i="3"/>
  <c r="J47" i="3"/>
  <c r="C81" i="4" l="1"/>
  <c r="D81" i="4" s="1"/>
  <c r="F81" i="4" s="1"/>
  <c r="G81" i="4" s="1"/>
  <c r="H81" i="4" s="1"/>
  <c r="B82" i="4"/>
  <c r="C82" i="4" s="1"/>
  <c r="D82" i="4" s="1"/>
  <c r="F82" i="4" s="1"/>
  <c r="G82" i="4" s="1"/>
  <c r="H82" i="4" s="1"/>
  <c r="C64" i="4"/>
  <c r="D64" i="4" s="1"/>
  <c r="E64" i="4" s="1"/>
  <c r="F64" i="4" s="1"/>
  <c r="G64" i="4" s="1"/>
  <c r="H64" i="4" s="1"/>
  <c r="B65" i="4"/>
  <c r="C65" i="4" s="1"/>
  <c r="D65" i="4" s="1"/>
  <c r="E65" i="4" s="1"/>
  <c r="F65" i="4" s="1"/>
  <c r="G65" i="4" s="1"/>
  <c r="H65" i="4" s="1"/>
  <c r="C58" i="3"/>
  <c r="D58" i="3" s="1"/>
  <c r="B59" i="3"/>
  <c r="C59" i="3" s="1"/>
  <c r="D59" i="3" s="1"/>
  <c r="H57" i="3"/>
  <c r="G57" i="3"/>
  <c r="C38" i="4"/>
  <c r="D38" i="4" s="1"/>
  <c r="F38" i="4" s="1"/>
  <c r="D96" i="4"/>
  <c r="C96" i="4"/>
  <c r="H49" i="3"/>
  <c r="I49" i="3"/>
  <c r="F39" i="4"/>
  <c r="E39" i="4"/>
  <c r="E28" i="4"/>
  <c r="F28" i="4" s="1"/>
  <c r="G28" i="4" s="1"/>
  <c r="H28" i="4" s="1"/>
  <c r="D30" i="4"/>
  <c r="G49" i="3"/>
  <c r="F49" i="3"/>
  <c r="E49" i="3"/>
  <c r="J49" i="3"/>
  <c r="G59" i="3" l="1"/>
  <c r="E59" i="3"/>
  <c r="F59" i="3"/>
  <c r="H59" i="3"/>
  <c r="G58" i="3"/>
  <c r="E58" i="3"/>
  <c r="F58" i="3"/>
  <c r="H58" i="3"/>
  <c r="I96" i="4"/>
  <c r="H96" i="4"/>
  <c r="G96" i="4"/>
  <c r="E38" i="4"/>
  <c r="E30" i="4"/>
  <c r="F30" i="4" s="1"/>
  <c r="G30" i="4" s="1"/>
  <c r="H30" i="4" s="1"/>
</calcChain>
</file>

<file path=xl/sharedStrings.xml><?xml version="1.0" encoding="utf-8"?>
<sst xmlns="http://schemas.openxmlformats.org/spreadsheetml/2006/main" count="465" uniqueCount="283">
  <si>
    <t>ZIM LINE 五月船期表</t>
  </si>
  <si>
    <t>注：因近期船期波动较大，截单时间以我司客服通知为准。如有任何疑问请垂询市场部 0574-27676559。</t>
  </si>
  <si>
    <r>
      <t>Zim Container Service Pacific (ZCP )外运船代，三期码头，七截二开</t>
    </r>
    <r>
      <rPr>
        <b/>
        <sz val="12"/>
        <color rgb="FFC00000"/>
        <rFont val="Tahoma"/>
        <family val="2"/>
      </rPr>
      <t>(近期船期波动大，截单时间如有变请以我司客服发的通知为准;截港时间以码头动态更新为准)</t>
    </r>
  </si>
  <si>
    <t>Feeder VSL/VOY</t>
    <phoneticPr fontId="0" type="noConversion"/>
  </si>
  <si>
    <t>NINGBO SI CUT OFF AMS/ACI PORT14:00 &amp; NO AMS/ACI PORT WHOLE DAY</t>
  </si>
  <si>
    <t>NINGBO  CY CLOSING</t>
  </si>
  <si>
    <t>ETD NINGBO</t>
  </si>
  <si>
    <t xml:space="preserve">KINGSTON </t>
  </si>
  <si>
    <t>SAVANNAH</t>
    <phoneticPr fontId="0" type="noConversion"/>
  </si>
  <si>
    <t xml:space="preserve"> CHARLESTON</t>
  </si>
  <si>
    <t>WILMINGTON</t>
  </si>
  <si>
    <t>JACKSONVILLE</t>
  </si>
  <si>
    <t>ZIM HONG KONG V.16E (SL6,16E)</t>
  </si>
  <si>
    <t>NORTHERN JASPER V.26E (VJR,26E)</t>
  </si>
  <si>
    <t>ZIM NEWARK V.18E (VGX,18E)</t>
  </si>
  <si>
    <t>ZIM ROTTERDAM V.67E (ZTD,67E)</t>
  </si>
  <si>
    <t xml:space="preserve">ZIM NORFOLK V.1E(UK3,1E) </t>
  </si>
  <si>
    <r>
      <t>ZIM Big Apple (ZBA)</t>
    </r>
    <r>
      <rPr>
        <b/>
        <sz val="12"/>
        <color indexed="9"/>
        <rFont val="宋体"/>
        <family val="3"/>
        <charset val="134"/>
      </rPr>
      <t>外运船代，四期码头，</t>
    </r>
    <r>
      <rPr>
        <b/>
        <sz val="12"/>
        <color rgb="FFC00000"/>
        <rFont val="Tahoma"/>
        <family val="2"/>
      </rPr>
      <t>(近期船期波动大，截单时间如有变请以我司客服发的通知为准;截港时间以码头动态更新为准)</t>
    </r>
  </si>
  <si>
    <t>NINGBO SI CUT OFF AMS/ACI PORT18:00</t>
  </si>
  <si>
    <t>NEW YORK</t>
  </si>
  <si>
    <t>NORFOLK</t>
  </si>
  <si>
    <t>BALTIMORE</t>
  </si>
  <si>
    <t>GUNDE MAERSK V.217E(GN3,17E)</t>
  </si>
  <si>
    <t xml:space="preserve">GUSTAV MAERSK V.218E(GK1,18E) </t>
  </si>
  <si>
    <t xml:space="preserve">GUNHILDE MAERSK V.219E(GU3,14E) </t>
  </si>
  <si>
    <t xml:space="preserve">GUTHORM MAERSK V.220E(GT3,17E) </t>
  </si>
  <si>
    <t>MAERSK YUKON V.221E(MY5,13E)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</si>
  <si>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</t>
    </r>
    <r>
      <rPr>
        <b/>
        <sz val="12"/>
        <color rgb="FFC00000"/>
        <rFont val="Microsoft YaHei UI"/>
        <family val="2"/>
      </rPr>
      <t>一截三开</t>
    </r>
    <r>
      <rPr>
        <b/>
        <sz val="12"/>
        <color rgb="FFFFFFFF"/>
        <rFont val="Microsoft YaHei UI"/>
        <family val="2"/>
      </rPr>
      <t>，四期码头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0000"/>
        <rFont val="Tahoma"/>
        <family val="2"/>
      </rPr>
      <t>(</t>
    </r>
    <r>
      <rPr>
        <b/>
        <sz val="12"/>
        <color rgb="FFFF0000"/>
        <rFont val="Microsoft YaHei UI"/>
        <family val="2"/>
      </rPr>
      <t>近期船期波动大，截单时间如有变请以我司客服发的通知为准;截港时间以码头动态更新为准</t>
    </r>
    <r>
      <rPr>
        <b/>
        <sz val="12"/>
        <color rgb="FFFF0000"/>
        <rFont val="Tahoma"/>
        <family val="2"/>
      </rPr>
      <t>)</t>
    </r>
  </si>
  <si>
    <t>Feeder VSL/VOY</t>
  </si>
  <si>
    <t xml:space="preserve">NINGBO SI CUT OFF 17:00 </t>
  </si>
  <si>
    <t>NINGBO CY CLOSING 20:00</t>
  </si>
  <si>
    <t>MOBILE</t>
  </si>
  <si>
    <t>HOUSTON</t>
  </si>
  <si>
    <t xml:space="preserve">New Orleans </t>
  </si>
  <si>
    <t>MIAMI</t>
  </si>
  <si>
    <t xml:space="preserve">MAERSK ERIE V.215E (JNU,53E) </t>
  </si>
  <si>
    <t>TO BE NAMED V.FR218E(DV4 1E)</t>
  </si>
  <si>
    <t xml:space="preserve">NORTHERN MONUMENT V.219E(UVY,12E) </t>
  </si>
  <si>
    <t xml:space="preserve">MAERSK KALAMATA V.220E(XDM,30E) </t>
  </si>
  <si>
    <t xml:space="preserve">MAERSK MEMPHIS V.221E(M2M,5E) </t>
  </si>
  <si>
    <r>
      <t xml:space="preserve">ZIM North Pacific (ZNP) </t>
    </r>
    <r>
      <rPr>
        <b/>
        <sz val="12"/>
        <color rgb="FFFFFFFF"/>
        <rFont val="Microsoft YaHei UI"/>
        <family val="2"/>
      </rPr>
      <t>外运船代，三期码头，四截六开</t>
    </r>
    <r>
      <rPr>
        <b/>
        <sz val="12"/>
        <color rgb="FFFFFFFF"/>
        <rFont val="Tahoma"/>
        <family val="2"/>
      </rPr>
      <t>(</t>
    </r>
    <r>
      <rPr>
        <b/>
        <sz val="12"/>
        <color rgb="FFC00000"/>
        <rFont val="Microsoft YaHei UI"/>
        <family val="2"/>
      </rPr>
      <t>近期船期波动大，截单时间如有变请以我司客服发的通知为准;截港时间以码头动态更新为准</t>
    </r>
    <r>
      <rPr>
        <b/>
        <sz val="12"/>
        <color rgb="FFFFFFFF"/>
        <rFont val="Tahoma"/>
        <family val="2"/>
      </rPr>
      <t>)</t>
    </r>
  </si>
  <si>
    <t>NINGBO  CY CLOSING</t>
  </si>
  <si>
    <t>Vancouver</t>
  </si>
  <si>
    <t>PRINCE RUPERT</t>
  </si>
  <si>
    <t xml:space="preserve">NAVIOS AMARILLO V.35E (NA7,35E) </t>
  </si>
  <si>
    <t>/</t>
  </si>
  <si>
    <t xml:space="preserve">ZIM ASIA V.2E(DJ5,2E) </t>
  </si>
  <si>
    <t xml:space="preserve">NAVIOS CHRYSALIS V.26E (VBR,26E) </t>
  </si>
  <si>
    <t>Zim Express 3 (ZX3) 兴港船代，三期码头，天截二开</t>
  </si>
  <si>
    <t xml:space="preserve">NINGBO SI CUT OFF 14:00 </t>
  </si>
  <si>
    <t>NINGBO CY CLOSING</t>
  </si>
  <si>
    <t>LOS ANGELES</t>
  </si>
  <si>
    <t>等后续通知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</si>
  <si>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</si>
  <si>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>ITAGUAI</t>
  </si>
  <si>
    <t>SANTOS</t>
  </si>
  <si>
    <t>ITAPOA</t>
  </si>
  <si>
    <t>BUENOS AIRES</t>
  </si>
  <si>
    <t>MONTEVIDEO</t>
  </si>
  <si>
    <t>PARANAGUA</t>
  </si>
  <si>
    <t>MAERSK LAGUNA V.217W(LG1,13W)</t>
  </si>
  <si>
    <t xml:space="preserve">MAERSK LIRQUEN V.218W(LI4,15W) </t>
  </si>
  <si>
    <t xml:space="preserve">SAN FRANCISCA  V.14W(SF3,14W) </t>
  </si>
  <si>
    <t>TBN</t>
  </si>
  <si>
    <t>MAERSK LABREA  V.220W(JA4,11W)</t>
  </si>
  <si>
    <t>ZIM Med Pacific  (ZMP)WB 外运船代，三期码头，五截天开(周五中午12：00截单)</t>
  </si>
  <si>
    <t>Feeder VSL/VOY</t>
    <phoneticPr fontId="2" type="noConversion"/>
  </si>
  <si>
    <t>NINGBO SI CUT OFF 12:00</t>
  </si>
  <si>
    <t>HAIFA</t>
  </si>
  <si>
    <t>ASHDOD</t>
  </si>
  <si>
    <t>AMBARLI</t>
  </si>
  <si>
    <t>YARIMCA</t>
  </si>
  <si>
    <t>MELINA V.32W(BN1,32W)</t>
  </si>
  <si>
    <t xml:space="preserve">ZIM KINGSTON  V.18W(ZKN,18W) </t>
  </si>
  <si>
    <t>BERMUDA  V.5W(UXH,5W)</t>
  </si>
  <si>
    <t xml:space="preserve">ALEXANDER BAY  V.79W(QNR,79W) </t>
  </si>
  <si>
    <t>SYNERGY OAKLAND  V.1W(OS4,1W)</t>
  </si>
  <si>
    <t>GSL LINE 五月船期表</t>
  </si>
  <si>
    <r>
      <t>FAR-EAST AFRICA EXPRESS LINE (FAX)  1</t>
    </r>
    <r>
      <rPr>
        <b/>
        <sz val="12"/>
        <color rgb="FFFFFFFF"/>
        <rFont val="DengXian"/>
        <family val="3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family val="3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  <family val="3"/>
        <charset val="134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</si>
  <si>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</si>
  <si>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</si>
  <si>
    <t>TINCAN</t>
  </si>
  <si>
    <t>TEMA</t>
  </si>
  <si>
    <t>LOME</t>
  </si>
  <si>
    <t>YONGZHOU W2171N（支线）</t>
  </si>
  <si>
    <t>NAVIOS NERINE  V.043W(NN5,217W)</t>
  </si>
  <si>
    <t>YONGZHOU W2172N（支线）</t>
  </si>
  <si>
    <t xml:space="preserve">BALTIC WEST  V.218W(BW4,218W) </t>
  </si>
  <si>
    <t>YONGZHOU W2173N（支线）</t>
  </si>
  <si>
    <t>NAVIOS MAGNOLIA V.219W(NM6,219W)</t>
  </si>
  <si>
    <t>YONGZHOU W2174N（支线）</t>
  </si>
  <si>
    <t xml:space="preserve">GIALOVA  V.220W(IL5,220W) 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</si>
  <si>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</si>
  <si>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ONNE</t>
  </si>
  <si>
    <t>COTONOU</t>
  </si>
  <si>
    <t>ABIDIAN</t>
  </si>
  <si>
    <t>YONGZHOU C2218N（支线）</t>
  </si>
  <si>
    <t>BLANK</t>
  </si>
  <si>
    <t>YONGZHOU C2219N（支线）</t>
  </si>
  <si>
    <t>NAVIOS DESTINY  V.073W(ND3，219W)</t>
  </si>
  <si>
    <t>YONGZHOU C2220N（支线）</t>
  </si>
  <si>
    <t>YONGZHOU C2221N（支线）</t>
  </si>
  <si>
    <t xml:space="preserve">WINDERMERE V.010W (JC4,221W) </t>
  </si>
  <si>
    <t xml:space="preserve">FAR EAST TO SOUTH AFRICA EXPRESS (SA1) 北三集司  五截天开  东南船代 </t>
  </si>
  <si>
    <t>Feeder VSL/VOY</t>
    <phoneticPr fontId="1" type="noConversion"/>
  </si>
  <si>
    <t>NINGBO SI CUT OFF AMS PORT17:00</t>
  </si>
  <si>
    <t xml:space="preserve">DURBAN </t>
  </si>
  <si>
    <t>CAPE TOWN(VIA SINGAPORE)</t>
  </si>
  <si>
    <t>EVER DAINTY V.166W(DEV,12W)</t>
  </si>
  <si>
    <t>DOLPHIN II  V.009W(QDL,864W)</t>
  </si>
  <si>
    <t xml:space="preserve">MOL EARNEST V.067W (EQK,17W) </t>
  </si>
  <si>
    <t>MOL EXPLORER  V.052W(XP1,27W)</t>
  </si>
  <si>
    <t>SEASPAN CHIBA  V.006W(XUB,69W)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</si>
  <si>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</si>
  <si>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</si>
  <si>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4" type="noConversion"/>
  </si>
  <si>
    <t xml:space="preserve">NINGBO SI CUT OFF 16:00 </t>
  </si>
  <si>
    <t>MOMBASA</t>
  </si>
  <si>
    <t>ATHENA  V.178W(AT1,178W)</t>
  </si>
  <si>
    <t xml:space="preserve">KOTA MACHAN  V.179W(BC6,179W) </t>
  </si>
  <si>
    <t>KOTA GADANG  V.180W(KG1,180W)</t>
  </si>
  <si>
    <t>KOTA GAYA  V.181W(KG3,181W)</t>
  </si>
  <si>
    <t xml:space="preserve">China East Africa Express （TZX）甬舟码头 五截天开  东南船代 </t>
  </si>
  <si>
    <t xml:space="preserve">NINGBO SI CUT OFF 12:00 </t>
  </si>
  <si>
    <t>DAR ES SALAAM</t>
  </si>
  <si>
    <t xml:space="preserve">NORTHERN VALENCE  V.218W (XBL,218W) </t>
  </si>
  <si>
    <t>KOTA KARIM   V.220W(KA6,220W)</t>
  </si>
  <si>
    <t>PONTRESINA  V.221W(NB1,221W)</t>
  </si>
  <si>
    <r>
      <t xml:space="preserve">CHINA INDIA EXPRESS IV </t>
    </r>
    <r>
      <rPr>
        <b/>
        <sz val="12"/>
        <color theme="2"/>
        <rFont val="Microsoft YaHei UI"/>
        <family val="2"/>
        <charset val="134"/>
      </rPr>
      <t>（</t>
    </r>
    <r>
      <rPr>
        <b/>
        <sz val="12"/>
        <color theme="2"/>
        <rFont val="Tahoma"/>
        <family val="2"/>
      </rPr>
      <t>CI4</t>
    </r>
    <r>
      <rPr>
        <b/>
        <sz val="12"/>
        <color theme="2"/>
        <rFont val="Microsoft YaHei UI"/>
        <family val="2"/>
        <charset val="134"/>
      </rPr>
      <t>）</t>
    </r>
    <r>
      <rPr>
        <b/>
        <sz val="12"/>
        <color theme="2"/>
        <rFont val="宋体"/>
        <family val="3"/>
        <charset val="134"/>
      </rPr>
      <t>远东码头</t>
    </r>
    <r>
      <rPr>
        <b/>
        <sz val="12"/>
        <color theme="2"/>
        <rFont val="Tahoma"/>
        <family val="2"/>
      </rPr>
      <t xml:space="preserve"> </t>
    </r>
    <r>
      <rPr>
        <b/>
        <sz val="12"/>
        <color theme="2"/>
        <rFont val="宋体"/>
        <family val="3"/>
        <charset val="134"/>
      </rPr>
      <t>五截天开</t>
    </r>
    <r>
      <rPr>
        <b/>
        <sz val="12"/>
        <color theme="2"/>
        <rFont val="Tahoma"/>
        <family val="2"/>
      </rPr>
      <t xml:space="preserve">  </t>
    </r>
    <r>
      <rPr>
        <b/>
        <sz val="12"/>
        <color theme="2"/>
        <rFont val="宋体"/>
        <family val="3"/>
        <charset val="134"/>
      </rPr>
      <t>兴港船代</t>
    </r>
  </si>
  <si>
    <t xml:space="preserve">NHAVA SHEVA </t>
  </si>
  <si>
    <t>MUNDRA</t>
  </si>
  <si>
    <t>MUHAMMAD BIN QASIM</t>
  </si>
  <si>
    <t>KARACHI(SAPT)</t>
  </si>
  <si>
    <t>CMA CGM BERLIOZ  V.0FF5XW1(CZM,65W)</t>
  </si>
  <si>
    <r>
      <t>China West India Express (CWX)</t>
    </r>
    <r>
      <rPr>
        <b/>
        <sz val="12"/>
        <color rgb="FFFF0000"/>
        <rFont val="Tahoma"/>
        <family val="2"/>
      </rPr>
      <t>大榭招商码头</t>
    </r>
    <r>
      <rPr>
        <b/>
        <sz val="12"/>
        <color theme="0"/>
        <rFont val="Tahoma"/>
        <family val="2"/>
      </rPr>
      <t xml:space="preserve"> ，一截三开，外运船代</t>
    </r>
  </si>
  <si>
    <t>PORT KLANG(NORTH)</t>
  </si>
  <si>
    <t>KARACHI(PICT)</t>
  </si>
  <si>
    <t>CALIFORNIA TRADER V.22003W(CZ2,24W)</t>
  </si>
  <si>
    <t>按照港区</t>
  </si>
  <si>
    <t>CIMBRIA  V.147W(BD5,147W)</t>
  </si>
  <si>
    <t>KOTA MEGAH  V.0136W(KM3,8W)</t>
  </si>
  <si>
    <t xml:space="preserve">X-PRESS ANGLESEY  V.22003W (HV1,9W) </t>
  </si>
  <si>
    <t xml:space="preserve">DALIAN  V.22004W(OVQ,51W) </t>
  </si>
  <si>
    <r>
      <t xml:space="preserve">NEW CHINA-INDIA-EXPRESS (NIX) </t>
    </r>
    <r>
      <rPr>
        <b/>
        <sz val="12"/>
        <color rgb="FFFF0000"/>
        <rFont val="Tahoma"/>
        <family val="2"/>
      </rPr>
      <t>大榭招商码头</t>
    </r>
    <r>
      <rPr>
        <b/>
        <sz val="12"/>
        <color theme="0"/>
        <rFont val="Tahoma"/>
        <family val="2"/>
      </rPr>
      <t xml:space="preserve"> 六截一开 兴港船代</t>
    </r>
  </si>
  <si>
    <t>PORT KELANG</t>
  </si>
  <si>
    <t>NHAVA SHEVA</t>
  </si>
  <si>
    <t>HAZIRA</t>
  </si>
  <si>
    <t xml:space="preserve">TESSA  V.02218W(VTZ,467W) </t>
  </si>
  <si>
    <t>KMTC DUBAI  V.2203W(KM8,20W)</t>
  </si>
  <si>
    <t>EVER UNICORN V.153W (EWE,23W)</t>
  </si>
  <si>
    <t xml:space="preserve">ZIM VIRGINIA  V.4W(VG6,4W) </t>
  </si>
  <si>
    <r>
      <t xml:space="preserve">GOLD STAR_GULF_EXPRESS  (GGX) </t>
    </r>
    <r>
      <rPr>
        <b/>
        <sz val="12"/>
        <color theme="0"/>
        <rFont val="宋体"/>
        <family val="3"/>
        <charset val="134"/>
      </rPr>
      <t>二期码头</t>
    </r>
    <r>
      <rPr>
        <b/>
        <sz val="12"/>
        <color theme="0"/>
        <rFont val="Tahoma"/>
        <family val="2"/>
      </rPr>
      <t xml:space="preserve">  四</t>
    </r>
    <r>
      <rPr>
        <b/>
        <sz val="12"/>
        <color theme="0"/>
        <rFont val="宋体"/>
        <family val="3"/>
        <charset val="134"/>
      </rPr>
      <t>截六开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兴港船代</t>
    </r>
  </si>
  <si>
    <t>KHOR FAKKAN</t>
  </si>
  <si>
    <t>JEBEL ALI</t>
  </si>
  <si>
    <t>SOHAR</t>
  </si>
  <si>
    <t>EMIRATES WASL  V.2218W (EWL,36W)</t>
  </si>
  <si>
    <t>EMIRATES WAFA  V.2219W(EM5,26W)</t>
  </si>
  <si>
    <t>ESL SANA   V.2220W(TH1,26W)</t>
  </si>
  <si>
    <t>GFS GALAXY V. 02221W (CI3,23W)</t>
  </si>
  <si>
    <r>
      <t xml:space="preserve">CHINA_INDONESIA_SERVICE (CTI) </t>
    </r>
    <r>
      <rPr>
        <b/>
        <sz val="12"/>
        <color theme="0"/>
        <rFont val="宋体"/>
        <charset val="134"/>
      </rPr>
      <t>三期码头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三截五开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东南船代</t>
    </r>
  </si>
  <si>
    <t>NINGBO SI CUT OFF 17:30</t>
  </si>
  <si>
    <t>SINGAPORE</t>
  </si>
  <si>
    <t>PORT KLANG(W)</t>
  </si>
  <si>
    <t>JAKARTA</t>
  </si>
  <si>
    <t xml:space="preserve">SURABAYA </t>
  </si>
  <si>
    <t>DAVAO</t>
  </si>
  <si>
    <t>COSCO HAIFA  V.093S (CH1,15S)</t>
  </si>
  <si>
    <t>HYUNDAI VOYAGER  V.0121S (VHD,99S)</t>
  </si>
  <si>
    <t>YM CREDIBILITY  V.048S (YD4,27S)</t>
  </si>
  <si>
    <t>GSL ROSSI  V.27S(BR4,27S)</t>
  </si>
  <si>
    <t>CHINA VIETNAM EXPRESS LINE (CVX) 三期码头 七截一开 兴港船代</t>
  </si>
  <si>
    <t>HO CHI MINH CITY</t>
  </si>
  <si>
    <t>LAEM CHABANG</t>
  </si>
  <si>
    <t>BUXMELODY  V.174S(BWX,63S)</t>
  </si>
  <si>
    <t>YM CERTAINTY  V.025S (YA4,23S)</t>
  </si>
  <si>
    <r>
      <t>DIAMANTIS P</t>
    </r>
    <r>
      <rPr>
        <b/>
        <sz val="12"/>
        <color rgb="FF002060"/>
        <rFont val="Arial"/>
        <family val="2"/>
      </rPr>
      <t>.</t>
    </r>
    <r>
      <rPr>
        <sz val="12"/>
        <color rgb="FF002060"/>
        <rFont val="Arial"/>
        <family val="2"/>
      </rPr>
      <t xml:space="preserve">   V.31S（DZP,31S)</t>
    </r>
  </si>
  <si>
    <t>BUXMELODY  V.175S(BWX,64S)</t>
  </si>
  <si>
    <t>YM CERTAINTY  V.026S (YA4,24S)</t>
  </si>
  <si>
    <r>
      <t xml:space="preserve">China Australia Express (CAX) 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  </t>
    </r>
    <r>
      <rPr>
        <b/>
        <sz val="12"/>
        <color rgb="FFFFFFFF"/>
        <rFont val="Microsoft YaHei UI"/>
        <family val="2"/>
      </rPr>
      <t>外运船代</t>
    </r>
  </si>
  <si>
    <t>NINGBO SI CUT OFF 17：00</t>
  </si>
  <si>
    <t>SYDNEY</t>
  </si>
  <si>
    <t>MELBOURNE</t>
  </si>
  <si>
    <t>BRISBANE</t>
  </si>
  <si>
    <t>ALS VENUS  V.2S(AE6,2S)</t>
  </si>
  <si>
    <t>码头动态</t>
  </si>
  <si>
    <t>NEW JERSEY TRADER  V.17S(NJ1,17S)</t>
  </si>
  <si>
    <t>DELOS WAVE  V.130S(UGJ,130S)</t>
  </si>
  <si>
    <r>
      <t>North China Australia Express (C3A)     </t>
    </r>
    <r>
      <rPr>
        <b/>
        <sz val="14"/>
        <color theme="0"/>
        <rFont val="DengXian"/>
      </rPr>
      <t>三期码头</t>
    </r>
    <r>
      <rPr>
        <b/>
        <sz val="14"/>
        <color theme="0"/>
        <rFont val="Calibri"/>
        <family val="2"/>
      </rPr>
      <t xml:space="preserve">   </t>
    </r>
    <r>
      <rPr>
        <b/>
        <sz val="14"/>
        <color theme="0"/>
        <rFont val="DengXian"/>
      </rPr>
      <t>外运船代</t>
    </r>
    <r>
      <rPr>
        <b/>
        <sz val="14"/>
        <color theme="0"/>
        <rFont val="Calibri"/>
        <family val="2"/>
      </rPr>
      <t xml:space="preserve"> </t>
    </r>
  </si>
  <si>
    <t xml:space="preserve">NINGBO CY CLOSING </t>
  </si>
  <si>
    <t>Botany  V.12S (BO7,12S)</t>
  </si>
  <si>
    <t>H Cygnus  V.3S (HC8,3S)</t>
  </si>
  <si>
    <t>Box Endurance (BX2,28S)</t>
  </si>
  <si>
    <t>China Philippines Line (CP1) 大榭码头  七截一开  外运船代</t>
  </si>
  <si>
    <t>NINGBO SI CUT OFF  17:00</t>
  </si>
  <si>
    <t>MANILA NORTH PORT</t>
  </si>
  <si>
    <t>MANILA SOUTH PORT</t>
  </si>
  <si>
    <t>等后续更新</t>
  </si>
  <si>
    <t>Russia Star Service(RUS)   甬舟码头 兴港船代     普通出口箱（除海铁）全部由陆路集卡直进甬舟码</t>
  </si>
  <si>
    <t>VLADIVOSTOK</t>
  </si>
  <si>
    <t>停接(等后续通知）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</si>
  <si>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</si>
  <si>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</si>
  <si>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</si>
  <si>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</si>
  <si>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</si>
  <si>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</si>
  <si>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</si>
  <si>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</si>
  <si>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XINOU17</t>
  </si>
  <si>
    <t>/周一</t>
  </si>
  <si>
    <t>海盈</t>
  </si>
  <si>
    <t>截关时间：
周五18:00  
截进重时间：
周五12:00
截VGM时间：周五18：00</t>
  </si>
  <si>
    <t>XINYONGCHANG17</t>
  </si>
  <si>
    <t>/周三</t>
  </si>
  <si>
    <t>江阴</t>
  </si>
  <si>
    <t>截关时间：
周二12:00  
截进重时间：周一24:00
截VGM时间：周一18：00</t>
  </si>
  <si>
    <t>22517N</t>
  </si>
  <si>
    <t>XINMINGZHOU80</t>
  </si>
  <si>
    <t>/周六</t>
  </si>
  <si>
    <t>截关时间：
周五12:00  
截进重时间：
周四24:00
截VGM时间：周四18：00</t>
  </si>
  <si>
    <t>订舱注意事项：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</si>
  <si>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</si>
  <si>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</si>
  <si>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</si>
  <si>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</si>
  <si>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</si>
  <si>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</si>
  <si>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</si>
  <si>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OUX/227N</t>
  </si>
  <si>
    <t>2022-05-02</t>
  </si>
  <si>
    <t>22518N</t>
  </si>
  <si>
    <t>OUX/231N</t>
  </si>
  <si>
    <t>2022-05-09</t>
  </si>
  <si>
    <t>22519N</t>
  </si>
  <si>
    <t>OUX/235N</t>
  </si>
  <si>
    <t>2022-05-16</t>
  </si>
  <si>
    <t>22520N</t>
  </si>
  <si>
    <t>OUX/239N</t>
  </si>
  <si>
    <t>2022-05-23</t>
  </si>
  <si>
    <t>22521N</t>
  </si>
  <si>
    <t>OUX/243N</t>
  </si>
  <si>
    <t>2022-05-30</t>
  </si>
  <si>
    <t>OG3/405N</t>
  </si>
  <si>
    <t>OG3/409N</t>
  </si>
  <si>
    <t>2022-05-11</t>
  </si>
  <si>
    <t>OG3/413N</t>
  </si>
  <si>
    <t>2022-05-18</t>
  </si>
  <si>
    <t>OG3/417N</t>
  </si>
  <si>
    <t>2022-05-25</t>
  </si>
  <si>
    <t>UX2/440N</t>
  </si>
  <si>
    <t>2022-05-07</t>
  </si>
  <si>
    <t>UX2/444N</t>
  </si>
  <si>
    <t>2022-05-14</t>
  </si>
  <si>
    <t>UX2/448N</t>
  </si>
  <si>
    <t>2022-05-21</t>
  </si>
  <si>
    <t>UX2/452N</t>
  </si>
  <si>
    <t>2022-05-28</t>
  </si>
  <si>
    <t>2022-04-30</t>
  </si>
  <si>
    <t>/周日</t>
  </si>
  <si>
    <t xml:space="preserve">截进场时间：2022-4-28 15:00
截关时间：2022-4-28 18:00 </t>
  </si>
  <si>
    <t>0. SI截止时间烦请查询：http://www.worde.com/download_category.php?id=4， 每周五公布下周时间，请知悉，谢谢</t>
  </si>
  <si>
    <t>XINYONGCHANG8</t>
  </si>
  <si>
    <t>XO3/408N</t>
  </si>
  <si>
    <t>2022-05-12</t>
  </si>
  <si>
    <t>XO3/412N</t>
  </si>
  <si>
    <t>2022-05-19</t>
  </si>
  <si>
    <t>XO3/416N</t>
  </si>
  <si>
    <t>2022-05-26</t>
  </si>
  <si>
    <t>/周四</t>
  </si>
  <si>
    <t>马尾青州</t>
  </si>
  <si>
    <t>截关时间：
周三12:00
截进重时间：周二24:00
截VGM时间：周二18:00</t>
  </si>
  <si>
    <t>XINOU15</t>
  </si>
  <si>
    <t>OX2/200N</t>
  </si>
  <si>
    <t>XINMINGZHOU82</t>
  </si>
  <si>
    <t>UQ2/297N</t>
  </si>
  <si>
    <t>YONGXIN101</t>
  </si>
  <si>
    <t>QB8/974N</t>
  </si>
  <si>
    <t>QB8/978N</t>
  </si>
  <si>
    <t>UQ2/301N</t>
  </si>
  <si>
    <t xml:space="preserve">UQ2 /305N </t>
  </si>
  <si>
    <t>2207N</t>
  </si>
  <si>
    <t>XINMINGZHOU76</t>
  </si>
  <si>
    <t>XO7/1N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</si>
</sst>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"/>
    <numFmt numFmtId="165" formatCode="[$-409]d\-mmm;@"/>
    <numFmt numFmtId="166" formatCode="0000"/>
  </numFmts>
  <fonts count="73">
    <font>
      <sz val="11"/>
      <color theme="1"/>
      <name val="Calibri"/>
      <family val="2"/>
      <scheme val="minor"/>
    </font>
    <font>
      <b/>
      <sz val="9"/>
      <color indexed="9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212B60"/>
      <name val="Calibri Light"/>
      <family val="2"/>
      <scheme val="major"/>
    </font>
    <font>
      <sz val="12"/>
      <color rgb="FF212B60"/>
      <name val="Tahoma"/>
      <family val="2"/>
    </font>
    <font>
      <b/>
      <sz val="12"/>
      <color rgb="FFC00000"/>
      <name val="Tahoma"/>
      <family val="2"/>
    </font>
    <font>
      <sz val="9"/>
      <color rgb="FF212B60"/>
      <name val="Tahoma"/>
      <family val="2"/>
    </font>
    <font>
      <b/>
      <sz val="16"/>
      <color theme="1"/>
      <name val="Calibri"/>
      <family val="2"/>
      <scheme val="min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Microsoft YaHei UI"/>
      <family val="2"/>
    </font>
    <font>
      <b/>
      <sz val="12"/>
      <color rgb="FFC00000"/>
      <name val="Microsoft YaHei UI"/>
      <family val="2"/>
    </font>
    <font>
      <b/>
      <sz val="12"/>
      <color rgb="FFFF0000"/>
      <name val="Tahoma"/>
      <family val="2"/>
    </font>
    <font>
      <b/>
      <sz val="12"/>
      <color rgb="FFFF0000"/>
      <name val="Microsoft YaHei UI"/>
      <family val="2"/>
    </font>
    <font>
      <b/>
      <sz val="12"/>
      <color indexed="9"/>
      <name val="Tahoma"/>
      <family val="2"/>
    </font>
    <font>
      <b/>
      <sz val="12"/>
      <color theme="0"/>
      <name val="Tahoma"/>
      <family val="2"/>
    </font>
    <font>
      <sz val="12"/>
      <color theme="8" tint="-0.499984740745262"/>
      <name val="Tahoma"/>
      <family val="2"/>
    </font>
    <font>
      <b/>
      <sz val="28"/>
      <color theme="0"/>
      <name val="Calibri"/>
      <family val="2"/>
      <scheme val="minor"/>
    </font>
    <font>
      <sz val="12"/>
      <color rgb="FFFF0000"/>
      <name val="Tahoma"/>
      <family val="2"/>
    </font>
    <font>
      <b/>
      <sz val="12"/>
      <color indexed="9"/>
      <name val="宋体"/>
      <family val="3"/>
      <charset val="134"/>
    </font>
    <font>
      <sz val="9"/>
      <color rgb="FF002060"/>
      <name val="Tahoma"/>
      <family val="2"/>
    </font>
    <font>
      <sz val="12"/>
      <color rgb="FF000066"/>
      <name val="Tahoma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b/>
      <sz val="12"/>
      <color theme="8" tint="-0.499984740745262"/>
      <name val="Tahoma"/>
      <family val="2"/>
    </font>
    <font>
      <b/>
      <sz val="12"/>
      <color rgb="FFFFFFFF"/>
      <name val="DengXian"/>
      <family val="3"/>
      <charset val="134"/>
    </font>
    <font>
      <b/>
      <sz val="12"/>
      <color rgb="FFFFFFFF"/>
      <name val="SimSun"/>
      <family val="3"/>
      <charset val="134"/>
    </font>
    <font>
      <b/>
      <sz val="12"/>
      <color rgb="FF000000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theme="2"/>
      <name val="Microsoft YaHei UI"/>
      <family val="2"/>
      <charset val="134"/>
    </font>
    <font>
      <b/>
      <sz val="12"/>
      <color theme="2"/>
      <name val="宋体"/>
      <family val="3"/>
      <charset val="134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000000"/>
      <name val="Tahoma"/>
      <family val="2"/>
    </font>
    <font>
      <sz val="12"/>
      <color theme="8" tint="-0.499984740745262"/>
      <name val="Microsoft YaHei UI"/>
      <family val="2"/>
    </font>
    <font>
      <b/>
      <sz val="14"/>
      <color theme="0"/>
      <name val="Calibri"/>
      <family val="2"/>
    </font>
    <font>
      <b/>
      <sz val="14"/>
      <color theme="0"/>
      <name val="DengXian"/>
    </font>
    <font>
      <b/>
      <sz val="14"/>
      <color theme="8" tint="-0.499984740745262"/>
      <name val="Calibri"/>
      <family val="2"/>
    </font>
    <font>
      <sz val="14"/>
      <color theme="8" tint="-0.499984740745262"/>
      <name val="Calibri"/>
      <family val="2"/>
    </font>
    <font>
      <b/>
      <sz val="16"/>
      <color rgb="FF212B60"/>
      <name val="Calibri"/>
      <family val="2"/>
    </font>
    <font>
      <sz val="12"/>
      <color theme="8" tint="-0.499984740745262"/>
      <name val="Arial"/>
      <family val="2"/>
    </font>
    <font>
      <b/>
      <sz val="12"/>
      <color rgb="FF002060"/>
      <name val="Tahoma"/>
      <family val="2"/>
    </font>
    <font>
      <sz val="12"/>
      <name val="Times New Roman"/>
      <family val="1"/>
    </font>
    <font>
      <sz val="12"/>
      <color rgb="FF002060"/>
      <name val="Arial"/>
      <family val="2"/>
    </font>
    <font>
      <b/>
      <sz val="12"/>
      <color theme="0"/>
      <name val="Tahoma"/>
      <family val="2"/>
      <charset val="1"/>
    </font>
    <font>
      <b/>
      <sz val="12"/>
      <color rgb="FF002060"/>
      <name val="Arial"/>
      <family val="2"/>
    </font>
    <font>
      <sz val="12"/>
      <color rgb="FF1F4E78"/>
      <name val="Tahoma"/>
      <family val="2"/>
    </font>
    <font>
      <sz val="14"/>
      <color rgb="FFFF0000"/>
      <name val="Calibri"/>
      <family val="2"/>
    </font>
    <font>
      <sz val="12"/>
      <color rgb="FF203764"/>
      <name val="Arial"/>
      <family val="2"/>
    </font>
    <font>
      <sz val="12"/>
      <name val="宋体"/>
      <family val="3"/>
      <charset val="134"/>
    </font>
    <font>
      <sz val="10"/>
      <name val="Calibri"/>
      <family val="3"/>
      <charset val="134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sz val="10"/>
      <name val="Calibri"/>
      <family val="2"/>
      <scheme val="minor"/>
    </font>
    <font>
      <sz val="9"/>
      <color rgb="FF212B60"/>
      <name val="宋体"/>
      <family val="3"/>
      <charset val="134"/>
    </font>
    <font>
      <sz val="10"/>
      <name val="Arial"/>
      <family val="2"/>
    </font>
    <font>
      <sz val="9"/>
      <name val="Tahoma"/>
      <family val="2"/>
      <charset val="134"/>
    </font>
    <font>
      <b/>
      <sz val="10"/>
      <name val="Calibri"/>
      <family val="3"/>
      <charset val="134"/>
      <scheme val="minor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002060"/>
      <name val="Tahoma"/>
      <family val="2"/>
    </font>
    <font>
      <sz val="11"/>
      <color rgb="FF212B60"/>
      <name val="Tahoma"/>
      <family val="2"/>
    </font>
    <font>
      <b/>
      <sz val="11"/>
      <color rgb="FFFF0000"/>
      <name val="Calibri"/>
      <family val="2"/>
      <scheme val="minor"/>
    </font>
    <font>
      <sz val="9"/>
      <name val="宋体"/>
      <family val="3"/>
      <charset val="134"/>
    </font>
    <font>
      <sz val="10"/>
      <color rgb="FFFF0000"/>
      <name val="Calibri"/>
      <family val="3"/>
      <charset val="134"/>
      <scheme val="minor"/>
    </font>
    <font>
      <b/>
      <sz val="10"/>
      <color rgb="FFFF0000"/>
      <name val="Calibri"/>
      <family val="3"/>
      <charset val="134"/>
      <scheme val="minor"/>
    </font>
    <font>
      <sz val="9"/>
      <color rgb="FFFF0000"/>
      <name val="Tahoma"/>
      <family val="2"/>
    </font>
    <font>
      <strike/>
      <sz val="10"/>
      <name val="Calibri"/>
      <family val="3"/>
      <charset val="134"/>
      <scheme val="minor"/>
    </font>
    <font>
      <b/>
      <strike/>
      <sz val="10"/>
      <name val="Calibri"/>
      <family val="3"/>
      <charset val="134"/>
      <scheme val="minor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</fills>
  <borders count="165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/>
      <top style="medium">
        <color rgb="FF212B60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/>
      <right style="medium">
        <color indexed="64"/>
      </right>
      <top style="medium">
        <color rgb="FF212B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thin">
        <color rgb="FF212B6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/>
      <bottom/>
      <diagonal/>
    </border>
    <border>
      <left style="thin">
        <color rgb="FF212B60"/>
      </left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thin">
        <color rgb="FF212B60"/>
      </right>
      <top/>
      <bottom style="thin">
        <color rgb="FF212B60"/>
      </bottom>
      <diagonal/>
    </border>
    <border>
      <left/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/>
      <right style="medium">
        <color rgb="FF212B6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212B60"/>
      </left>
      <right/>
      <top style="medium">
        <color rgb="FF212B60"/>
      </top>
      <bottom style="thin">
        <color auto="1"/>
      </bottom>
      <diagonal/>
    </border>
    <border>
      <left style="medium">
        <color rgb="FF212B6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rgb="FF212B60"/>
      </right>
      <top style="thin">
        <color auto="1"/>
      </top>
      <bottom/>
      <diagonal/>
    </border>
    <border>
      <left style="medium">
        <color rgb="FF212B60"/>
      </left>
      <right/>
      <top style="medium">
        <color rgb="FF212B60"/>
      </top>
      <bottom style="medium">
        <color rgb="FF212B60"/>
      </bottom>
      <diagonal/>
    </border>
    <border>
      <left style="medium">
        <color rgb="FF212B60"/>
      </left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/>
      <right style="thin">
        <color rgb="FF212B60"/>
      </right>
      <top style="thin">
        <color rgb="FF212B60"/>
      </top>
      <bottom/>
      <diagonal/>
    </border>
    <border>
      <left/>
      <right style="thin">
        <color rgb="FF212B6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212B60"/>
      </left>
      <right style="thin">
        <color rgb="FF212B60"/>
      </right>
      <top style="medium">
        <color rgb="FF212B60"/>
      </top>
      <bottom/>
      <diagonal/>
    </border>
    <border>
      <left style="thin">
        <color rgb="FF212B60"/>
      </left>
      <right style="thin">
        <color rgb="FF212B60"/>
      </right>
      <top style="medium">
        <color rgb="FF212B60"/>
      </top>
      <bottom style="thin">
        <color rgb="FF212B60"/>
      </bottom>
      <diagonal/>
    </border>
    <border>
      <left style="thin">
        <color rgb="FF212B60"/>
      </left>
      <right style="medium">
        <color rgb="FF212B60"/>
      </right>
      <top style="medium">
        <color rgb="FF212B60"/>
      </top>
      <bottom style="thin">
        <color rgb="FF212B60"/>
      </bottom>
      <diagonal/>
    </border>
    <border>
      <left style="thin">
        <color rgb="FF212B60"/>
      </left>
      <right style="medium">
        <color rgb="FF212B60"/>
      </right>
      <top style="thin">
        <color rgb="FF212B6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212B60"/>
      </left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/>
      <bottom style="thin">
        <color rgb="FF212B6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212B60"/>
      </right>
      <top/>
      <bottom style="medium">
        <color indexed="64"/>
      </bottom>
      <diagonal/>
    </border>
    <border>
      <left style="thin">
        <color rgb="FF212B60"/>
      </left>
      <right style="thin">
        <color rgb="FF212B60"/>
      </right>
      <top/>
      <bottom style="medium">
        <color indexed="64"/>
      </bottom>
      <diagonal/>
    </border>
    <border>
      <left style="thin">
        <color rgb="FF212B6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2" borderId="1">
      <alignment vertical="center"/>
    </xf>
    <xf numFmtId="165" fontId="4" fillId="0" borderId="1" applyAlignment="0">
      <alignment horizontal="center" vertical="center" wrapText="1"/>
    </xf>
    <xf numFmtId="165" fontId="7" fillId="0" borderId="0"/>
  </cellStyleXfs>
  <cellXfs count="518">
    <xf numFmtId="0" fontId="0" fillId="0" borderId="0" xfId="0"/>
    <xf numFmtId="0" fontId="5" fillId="0" borderId="0" xfId="0" applyFont="1"/>
    <xf numFmtId="0" fontId="2" fillId="0" borderId="7" xfId="0" applyFont="1" applyBorder="1" applyAlignment="1">
      <alignment horizontal="center" vertical="center" wrapText="1"/>
    </xf>
    <xf numFmtId="0" fontId="8" fillId="0" borderId="0" xfId="0" applyFont="1"/>
    <xf numFmtId="165" fontId="9" fillId="0" borderId="0" xfId="2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21" xfId="0" applyFont="1" applyBorder="1"/>
    <xf numFmtId="165" fontId="5" fillId="0" borderId="9" xfId="2" applyFont="1" applyBorder="1" applyAlignment="1">
      <alignment horizontal="center" vertical="center"/>
    </xf>
    <xf numFmtId="165" fontId="5" fillId="0" borderId="11" xfId="2" quotePrefix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16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>
      <alignment vertical="center"/>
    </xf>
    <xf numFmtId="165" fontId="5" fillId="3" borderId="0" xfId="2" quotePrefix="1" applyFont="1" applyFill="1" applyBorder="1" applyAlignment="1">
      <alignment horizontal="center" vertical="center"/>
    </xf>
    <xf numFmtId="165" fontId="5" fillId="3" borderId="0" xfId="2" applyFont="1" applyFill="1" applyBorder="1" applyAlignment="1">
      <alignment horizontal="center" vertical="center"/>
    </xf>
    <xf numFmtId="165" fontId="3" fillId="0" borderId="9" xfId="2" quotePrefix="1" applyFont="1" applyBorder="1" applyAlignment="1">
      <alignment horizontal="center" vertical="center"/>
    </xf>
    <xf numFmtId="165" fontId="3" fillId="0" borderId="9" xfId="2" applyFont="1" applyBorder="1" applyAlignment="1">
      <alignment horizontal="center" vertical="center"/>
    </xf>
    <xf numFmtId="165" fontId="3" fillId="0" borderId="3" xfId="2" quotePrefix="1" applyFont="1" applyBorder="1" applyAlignment="1">
      <alignment horizontal="center" vertical="center"/>
    </xf>
    <xf numFmtId="165" fontId="3" fillId="0" borderId="3" xfId="2" applyFont="1" applyBorder="1" applyAlignment="1">
      <alignment horizontal="center" vertical="center"/>
    </xf>
    <xf numFmtId="0" fontId="2" fillId="6" borderId="8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3" borderId="22" xfId="0" applyFont="1" applyFill="1" applyBorder="1"/>
    <xf numFmtId="0" fontId="17" fillId="0" borderId="23" xfId="0" applyFont="1" applyBorder="1"/>
    <xf numFmtId="165" fontId="3" fillId="0" borderId="27" xfId="2" quotePrefix="1" applyFont="1" applyBorder="1" applyAlignment="1">
      <alignment horizontal="center" vertical="center"/>
    </xf>
    <xf numFmtId="165" fontId="3" fillId="0" borderId="12" xfId="2" quotePrefix="1" applyFont="1" applyBorder="1" applyAlignment="1">
      <alignment horizontal="center" vertical="center"/>
    </xf>
    <xf numFmtId="165" fontId="17" fillId="0" borderId="3" xfId="2" quotePrefix="1" applyFont="1" applyBorder="1" applyAlignment="1">
      <alignment horizontal="center" vertical="center"/>
    </xf>
    <xf numFmtId="165" fontId="17" fillId="0" borderId="12" xfId="2" applyFont="1" applyBorder="1" applyAlignment="1">
      <alignment horizontal="center" vertical="center"/>
    </xf>
    <xf numFmtId="165" fontId="5" fillId="0" borderId="0" xfId="2" quotePrefix="1" applyFont="1" applyBorder="1" applyAlignment="1">
      <alignment horizontal="center" vertical="center"/>
    </xf>
    <xf numFmtId="165" fontId="5" fillId="0" borderId="0" xfId="2" applyFont="1" applyBorder="1" applyAlignment="1">
      <alignment horizontal="center" vertical="center"/>
    </xf>
    <xf numFmtId="165" fontId="5" fillId="0" borderId="3" xfId="2" applyFont="1" applyBorder="1" applyAlignment="1">
      <alignment horizontal="center" vertical="center"/>
    </xf>
    <xf numFmtId="0" fontId="3" fillId="0" borderId="22" xfId="0" applyFont="1" applyBorder="1"/>
    <xf numFmtId="0" fontId="3" fillId="3" borderId="21" xfId="0" applyFont="1" applyFill="1" applyBorder="1" applyAlignment="1">
      <alignment vertical="center"/>
    </xf>
    <xf numFmtId="0" fontId="21" fillId="0" borderId="0" xfId="0" applyFont="1"/>
    <xf numFmtId="0" fontId="3" fillId="3" borderId="23" xfId="0" applyFont="1" applyFill="1" applyBorder="1"/>
    <xf numFmtId="165" fontId="3" fillId="0" borderId="12" xfId="2" applyFont="1" applyBorder="1" applyAlignment="1">
      <alignment horizontal="center" vertical="center"/>
    </xf>
    <xf numFmtId="165" fontId="3" fillId="0" borderId="13" xfId="2" quotePrefix="1" applyFont="1" applyBorder="1" applyAlignment="1">
      <alignment horizontal="center" vertical="center"/>
    </xf>
    <xf numFmtId="165" fontId="3" fillId="0" borderId="19" xfId="2" quotePrefix="1" applyFont="1" applyBorder="1" applyAlignment="1">
      <alignment horizontal="center" vertical="center"/>
    </xf>
    <xf numFmtId="165" fontId="19" fillId="0" borderId="0" xfId="2" quotePrefix="1" applyFont="1" applyBorder="1" applyAlignment="1">
      <alignment horizontal="center" vertical="center"/>
    </xf>
    <xf numFmtId="165" fontId="3" fillId="0" borderId="0" xfId="2" quotePrefix="1" applyFont="1" applyBorder="1" applyAlignment="1">
      <alignment horizontal="center" vertical="center"/>
    </xf>
    <xf numFmtId="165" fontId="3" fillId="0" borderId="0" xfId="2" applyFont="1" applyBorder="1" applyAlignment="1">
      <alignment horizontal="center" vertical="center"/>
    </xf>
    <xf numFmtId="164" fontId="15" fillId="3" borderId="0" xfId="1" applyFont="1" applyFill="1" applyBorder="1">
      <alignment vertical="center"/>
    </xf>
    <xf numFmtId="0" fontId="2" fillId="5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/>
    <xf numFmtId="165" fontId="17" fillId="0" borderId="0" xfId="2" quotePrefix="1" applyFont="1" applyBorder="1" applyAlignment="1">
      <alignment horizontal="center" vertical="center"/>
    </xf>
    <xf numFmtId="164" fontId="16" fillId="2" borderId="36" xfId="1" applyFont="1" applyBorder="1">
      <alignment vertical="center"/>
    </xf>
    <xf numFmtId="164" fontId="16" fillId="2" borderId="0" xfId="1" applyFont="1" applyBorder="1">
      <alignment vertical="center"/>
    </xf>
    <xf numFmtId="165" fontId="2" fillId="5" borderId="37" xfId="3" applyFont="1" applyFill="1" applyBorder="1" applyAlignment="1" applyProtection="1">
      <alignment horizontal="center" vertical="center" wrapText="1"/>
      <protection hidden="1"/>
    </xf>
    <xf numFmtId="165" fontId="2" fillId="5" borderId="38" xfId="3" applyFont="1" applyFill="1" applyBorder="1" applyAlignment="1" applyProtection="1">
      <alignment horizontal="center" vertical="center" wrapText="1"/>
      <protection hidden="1"/>
    </xf>
    <xf numFmtId="165" fontId="5" fillId="0" borderId="39" xfId="2" quotePrefix="1" applyFont="1" applyBorder="1" applyAlignment="1">
      <alignment horizontal="center" vertical="center"/>
    </xf>
    <xf numFmtId="165" fontId="5" fillId="0" borderId="40" xfId="2" quotePrefix="1" applyFont="1" applyBorder="1" applyAlignment="1">
      <alignment horizontal="center" vertical="center"/>
    </xf>
    <xf numFmtId="165" fontId="5" fillId="0" borderId="41" xfId="2" quotePrefix="1" applyFont="1" applyBorder="1" applyAlignment="1">
      <alignment horizontal="center" vertical="center"/>
    </xf>
    <xf numFmtId="165" fontId="3" fillId="0" borderId="36" xfId="2" applyFont="1" applyBorder="1" applyAlignment="1">
      <alignment vertical="center" wrapText="1"/>
    </xf>
    <xf numFmtId="0" fontId="5" fillId="3" borderId="0" xfId="0" applyFont="1" applyFill="1"/>
    <xf numFmtId="0" fontId="8" fillId="0" borderId="0" xfId="0" applyFont="1" applyAlignment="1">
      <alignment horizontal="left"/>
    </xf>
    <xf numFmtId="0" fontId="28" fillId="6" borderId="6" xfId="0" applyFont="1" applyFill="1" applyBorder="1" applyAlignment="1">
      <alignment horizontal="center" vertical="center" wrapText="1"/>
    </xf>
    <xf numFmtId="16" fontId="5" fillId="0" borderId="26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22" xfId="0" applyFont="1" applyFill="1" applyBorder="1"/>
    <xf numFmtId="165" fontId="5" fillId="0" borderId="19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" fontId="5" fillId="0" borderId="3" xfId="0" applyNumberFormat="1" applyFont="1" applyBorder="1" applyAlignment="1">
      <alignment horizontal="center" vertical="center"/>
    </xf>
    <xf numFmtId="16" fontId="5" fillId="0" borderId="11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" fontId="5" fillId="0" borderId="12" xfId="0" applyNumberFormat="1" applyFont="1" applyBorder="1" applyAlignment="1">
      <alignment horizontal="center" vertical="center"/>
    </xf>
    <xf numFmtId="16" fontId="5" fillId="0" borderId="13" xfId="0" applyNumberFormat="1" applyFont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16" fontId="5" fillId="0" borderId="0" xfId="0" applyNumberFormat="1" applyFont="1" applyAlignment="1">
      <alignment horizontal="center" vertical="center"/>
    </xf>
    <xf numFmtId="0" fontId="2" fillId="6" borderId="44" xfId="0" applyFont="1" applyFill="1" applyBorder="1" applyAlignment="1">
      <alignment horizontal="center" vertical="center" wrapText="1"/>
    </xf>
    <xf numFmtId="16" fontId="3" fillId="0" borderId="26" xfId="0" applyNumberFormat="1" applyFont="1" applyBorder="1" applyAlignment="1">
      <alignment horizontal="center" vertical="center"/>
    </xf>
    <xf numFmtId="165" fontId="5" fillId="0" borderId="9" xfId="2" quotePrefix="1" applyFont="1" applyBorder="1" applyAlignment="1">
      <alignment horizontal="center" vertical="center"/>
    </xf>
    <xf numFmtId="165" fontId="5" fillId="0" borderId="19" xfId="2" quotePrefix="1" applyFont="1" applyBorder="1" applyAlignment="1">
      <alignment horizontal="center" vertical="center"/>
    </xf>
    <xf numFmtId="165" fontId="5" fillId="0" borderId="3" xfId="2" quotePrefix="1" applyFont="1" applyBorder="1" applyAlignment="1">
      <alignment horizontal="center" vertical="center"/>
    </xf>
    <xf numFmtId="165" fontId="5" fillId="0" borderId="12" xfId="2" applyFont="1" applyBorder="1" applyAlignment="1">
      <alignment horizontal="center" vertical="center"/>
    </xf>
    <xf numFmtId="165" fontId="5" fillId="0" borderId="0" xfId="2" applyFont="1" applyBorder="1" applyAlignment="1"/>
    <xf numFmtId="165" fontId="5" fillId="0" borderId="0" xfId="2" quotePrefix="1" applyFont="1" applyBorder="1" applyAlignment="1">
      <alignment horizontal="center"/>
    </xf>
    <xf numFmtId="0" fontId="2" fillId="5" borderId="17" xfId="0" applyFont="1" applyFill="1" applyBorder="1" applyAlignment="1" applyProtection="1">
      <alignment horizontal="left" vertical="center" wrapText="1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18" xfId="0" applyFont="1" applyFill="1" applyBorder="1" applyAlignment="1" applyProtection="1">
      <alignment horizontal="center" vertical="center" wrapText="1"/>
      <protection hidden="1"/>
    </xf>
    <xf numFmtId="0" fontId="2" fillId="5" borderId="8" xfId="0" applyFont="1" applyFill="1" applyBorder="1" applyAlignment="1" applyProtection="1">
      <alignment horizontal="center" vertical="center"/>
      <protection hidden="1"/>
    </xf>
    <xf numFmtId="0" fontId="2" fillId="5" borderId="14" xfId="0" applyFont="1" applyFill="1" applyBorder="1" applyAlignment="1" applyProtection="1">
      <alignment horizontal="center" vertical="center" wrapText="1"/>
      <protection hidden="1"/>
    </xf>
    <xf numFmtId="165" fontId="5" fillId="0" borderId="26" xfId="2" applyFont="1" applyBorder="1" applyAlignment="1">
      <alignment horizontal="center" vertical="center"/>
    </xf>
    <xf numFmtId="165" fontId="5" fillId="0" borderId="10" xfId="2" quotePrefix="1" applyFont="1" applyBorder="1" applyAlignment="1">
      <alignment horizontal="center"/>
    </xf>
    <xf numFmtId="165" fontId="5" fillId="0" borderId="11" xfId="2" quotePrefix="1" applyFont="1" applyBorder="1" applyAlignment="1">
      <alignment horizontal="center"/>
    </xf>
    <xf numFmtId="165" fontId="5" fillId="0" borderId="19" xfId="2" applyFont="1" applyBorder="1" applyAlignment="1">
      <alignment horizontal="center" vertical="center"/>
    </xf>
    <xf numFmtId="165" fontId="5" fillId="0" borderId="11" xfId="2" applyFont="1" applyBorder="1" applyAlignment="1">
      <alignment horizontal="center"/>
    </xf>
    <xf numFmtId="165" fontId="5" fillId="0" borderId="27" xfId="2" applyFont="1" applyBorder="1" applyAlignment="1">
      <alignment horizontal="center" vertical="center"/>
    </xf>
    <xf numFmtId="165" fontId="5" fillId="0" borderId="13" xfId="2" applyFont="1" applyBorder="1" applyAlignment="1">
      <alignment horizontal="center"/>
    </xf>
    <xf numFmtId="0" fontId="2" fillId="3" borderId="20" xfId="0" applyFont="1" applyFill="1" applyBorder="1" applyAlignment="1" applyProtection="1">
      <alignment vertical="center"/>
      <protection hidden="1"/>
    </xf>
    <xf numFmtId="165" fontId="3" fillId="0" borderId="26" xfId="2" applyFont="1" applyBorder="1" applyAlignment="1">
      <alignment horizontal="center" vertical="center"/>
    </xf>
    <xf numFmtId="165" fontId="3" fillId="0" borderId="45" xfId="0" applyNumberFormat="1" applyFont="1" applyBorder="1" applyAlignment="1">
      <alignment horizontal="center" vertical="center"/>
    </xf>
    <xf numFmtId="165" fontId="3" fillId="0" borderId="46" xfId="0" applyNumberFormat="1" applyFont="1" applyBorder="1" applyAlignment="1">
      <alignment horizontal="center" vertical="center"/>
    </xf>
    <xf numFmtId="165" fontId="3" fillId="0" borderId="49" xfId="0" applyNumberFormat="1" applyFont="1" applyBorder="1" applyAlignment="1">
      <alignment horizontal="center" vertical="center"/>
    </xf>
    <xf numFmtId="165" fontId="3" fillId="0" borderId="50" xfId="0" applyNumberFormat="1" applyFont="1" applyBorder="1" applyAlignment="1">
      <alignment horizontal="center" vertical="center"/>
    </xf>
    <xf numFmtId="0" fontId="3" fillId="3" borderId="0" xfId="0" applyFont="1" applyFill="1"/>
    <xf numFmtId="165" fontId="3" fillId="0" borderId="0" xfId="0" applyNumberFormat="1" applyFont="1" applyAlignment="1">
      <alignment horizontal="center" vertical="center"/>
    </xf>
    <xf numFmtId="165" fontId="3" fillId="0" borderId="0" xfId="2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5" borderId="53" xfId="0" applyFont="1" applyFill="1" applyBorder="1" applyAlignment="1" applyProtection="1">
      <alignment horizontal="center" vertical="center" wrapText="1"/>
      <protection hidden="1"/>
    </xf>
    <xf numFmtId="0" fontId="2" fillId="0" borderId="53" xfId="0" applyFont="1" applyBorder="1" applyAlignment="1">
      <alignment horizontal="center" vertical="center" wrapText="1"/>
    </xf>
    <xf numFmtId="0" fontId="2" fillId="5" borderId="54" xfId="0" applyFont="1" applyFill="1" applyBorder="1" applyAlignment="1" applyProtection="1">
      <alignment horizontal="center" vertical="center" wrapText="1"/>
      <protection hidden="1"/>
    </xf>
    <xf numFmtId="0" fontId="2" fillId="5" borderId="56" xfId="0" applyFont="1" applyFill="1" applyBorder="1" applyAlignment="1" applyProtection="1">
      <alignment horizontal="left" vertical="center" wrapText="1"/>
      <protection hidden="1"/>
    </xf>
    <xf numFmtId="0" fontId="25" fillId="5" borderId="53" xfId="0" applyFont="1" applyFill="1" applyBorder="1" applyAlignment="1" applyProtection="1">
      <alignment horizontal="center" vertical="center" wrapText="1"/>
      <protection hidden="1"/>
    </xf>
    <xf numFmtId="0" fontId="2" fillId="5" borderId="57" xfId="0" applyFont="1" applyFill="1" applyBorder="1" applyAlignment="1" applyProtection="1">
      <alignment horizontal="center" vertical="center" wrapText="1"/>
      <protection hidden="1"/>
    </xf>
    <xf numFmtId="0" fontId="17" fillId="0" borderId="21" xfId="0" applyFont="1" applyBorder="1"/>
    <xf numFmtId="0" fontId="2" fillId="5" borderId="8" xfId="0" applyFont="1" applyFill="1" applyBorder="1" applyAlignment="1" applyProtection="1">
      <alignment horizontal="left" vertical="center" wrapText="1"/>
      <protection hidden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0" fontId="2" fillId="5" borderId="59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165" fontId="17" fillId="0" borderId="13" xfId="2" applyFont="1" applyBorder="1" applyAlignment="1">
      <alignment horizontal="center" vertical="center"/>
    </xf>
    <xf numFmtId="0" fontId="19" fillId="0" borderId="0" xfId="0" applyFont="1"/>
    <xf numFmtId="0" fontId="33" fillId="10" borderId="63" xfId="0" applyFont="1" applyFill="1" applyBorder="1" applyAlignment="1">
      <alignment vertical="center"/>
    </xf>
    <xf numFmtId="0" fontId="33" fillId="10" borderId="64" xfId="0" applyFont="1" applyFill="1" applyBorder="1" applyAlignment="1">
      <alignment horizontal="center" vertical="center" wrapText="1"/>
    </xf>
    <xf numFmtId="0" fontId="33" fillId="10" borderId="35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/>
    </xf>
    <xf numFmtId="16" fontId="35" fillId="0" borderId="0" xfId="0" applyNumberFormat="1" applyFont="1"/>
    <xf numFmtId="0" fontId="17" fillId="0" borderId="0" xfId="0" applyFont="1"/>
    <xf numFmtId="16" fontId="17" fillId="0" borderId="0" xfId="0" applyNumberFormat="1" applyFont="1" applyAlignment="1">
      <alignment horizontal="center"/>
    </xf>
    <xf numFmtId="0" fontId="36" fillId="10" borderId="0" xfId="0" applyFont="1" applyFill="1" applyAlignment="1">
      <alignment horizontal="center" wrapText="1"/>
    </xf>
    <xf numFmtId="16" fontId="34" fillId="10" borderId="0" xfId="0" applyNumberFormat="1" applyFont="1" applyFill="1" applyAlignment="1">
      <alignment horizontal="center" wrapText="1"/>
    </xf>
    <xf numFmtId="16" fontId="19" fillId="0" borderId="0" xfId="0" applyNumberFormat="1" applyFont="1"/>
    <xf numFmtId="0" fontId="19" fillId="3" borderId="0" xfId="0" applyFont="1" applyFill="1"/>
    <xf numFmtId="0" fontId="28" fillId="3" borderId="0" xfId="0" applyFont="1" applyFill="1"/>
    <xf numFmtId="0" fontId="2" fillId="0" borderId="52" xfId="0" applyFont="1" applyBorder="1" applyAlignment="1" applyProtection="1">
      <alignment horizontal="left" vertical="center" wrapText="1"/>
      <protection hidden="1"/>
    </xf>
    <xf numFmtId="0" fontId="41" fillId="0" borderId="54" xfId="0" applyFont="1" applyBorder="1" applyAlignment="1">
      <alignment horizontal="center" vertical="center"/>
    </xf>
    <xf numFmtId="165" fontId="5" fillId="0" borderId="26" xfId="2" quotePrefix="1" applyFont="1" applyBorder="1" applyAlignment="1">
      <alignment horizontal="center" vertical="center"/>
    </xf>
    <xf numFmtId="165" fontId="5" fillId="0" borderId="9" xfId="2" quotePrefix="1" applyFont="1" applyBorder="1" applyAlignment="1">
      <alignment horizontal="center"/>
    </xf>
    <xf numFmtId="165" fontId="5" fillId="0" borderId="3" xfId="2" quotePrefix="1" applyFont="1" applyBorder="1" applyAlignment="1">
      <alignment horizontal="center"/>
    </xf>
    <xf numFmtId="0" fontId="42" fillId="3" borderId="22" xfId="0" applyFont="1" applyFill="1" applyBorder="1"/>
    <xf numFmtId="165" fontId="5" fillId="0" borderId="12" xfId="2" quotePrefix="1" applyFont="1" applyBorder="1" applyAlignment="1">
      <alignment horizontal="center" vertical="center"/>
    </xf>
    <xf numFmtId="165" fontId="5" fillId="0" borderId="12" xfId="2" quotePrefix="1" applyFont="1" applyBorder="1" applyAlignment="1">
      <alignment horizontal="center"/>
    </xf>
    <xf numFmtId="0" fontId="43" fillId="5" borderId="8" xfId="0" applyFont="1" applyFill="1" applyBorder="1" applyAlignment="1" applyProtection="1">
      <alignment vertical="center" wrapText="1"/>
      <protection hidden="1"/>
    </xf>
    <xf numFmtId="0" fontId="43" fillId="5" borderId="25" xfId="0" applyFont="1" applyFill="1" applyBorder="1" applyAlignment="1" applyProtection="1">
      <alignment horizontal="center" vertical="center" wrapText="1"/>
      <protection hidden="1"/>
    </xf>
    <xf numFmtId="0" fontId="43" fillId="5" borderId="33" xfId="0" applyFont="1" applyFill="1" applyBorder="1" applyAlignment="1" applyProtection="1">
      <alignment horizontal="center" vertical="center" wrapText="1"/>
      <protection hidden="1"/>
    </xf>
    <xf numFmtId="0" fontId="43" fillId="0" borderId="34" xfId="0" applyFont="1" applyBorder="1" applyAlignment="1">
      <alignment horizontal="center" vertical="center" wrapText="1"/>
    </xf>
    <xf numFmtId="0" fontId="44" fillId="3" borderId="0" xfId="0" applyFont="1" applyFill="1"/>
    <xf numFmtId="0" fontId="5" fillId="0" borderId="0" xfId="2" applyNumberFormat="1" applyFont="1" applyBorder="1" applyAlignment="1">
      <alignment horizontal="center" vertical="center"/>
    </xf>
    <xf numFmtId="0" fontId="2" fillId="5" borderId="69" xfId="0" applyFont="1" applyFill="1" applyBorder="1" applyAlignment="1" applyProtection="1">
      <alignment horizontal="center" vertical="center" wrapText="1"/>
      <protection hidden="1"/>
    </xf>
    <xf numFmtId="0" fontId="2" fillId="5" borderId="70" xfId="0" applyFont="1" applyFill="1" applyBorder="1" applyAlignment="1" applyProtection="1">
      <alignment horizontal="center" vertical="center" wrapText="1"/>
      <protection hidden="1"/>
    </xf>
    <xf numFmtId="0" fontId="2" fillId="5" borderId="71" xfId="0" applyFont="1" applyFill="1" applyBorder="1" applyAlignment="1" applyProtection="1">
      <alignment horizontal="center" vertical="center" wrapText="1"/>
      <protection hidden="1"/>
    </xf>
    <xf numFmtId="165" fontId="45" fillId="0" borderId="73" xfId="2" quotePrefix="1" applyFont="1" applyBorder="1" applyAlignment="1">
      <alignment horizontal="center" vertical="center"/>
    </xf>
    <xf numFmtId="165" fontId="5" fillId="5" borderId="74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9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10" xfId="0" applyNumberFormat="1" applyFont="1" applyFill="1" applyBorder="1" applyAlignment="1" applyProtection="1">
      <alignment horizontal="center" vertical="center" wrapText="1"/>
      <protection hidden="1"/>
    </xf>
    <xf numFmtId="165" fontId="45" fillId="0" borderId="75" xfId="2" quotePrefix="1" applyFont="1" applyBorder="1" applyAlignment="1">
      <alignment horizontal="center" vertical="center"/>
    </xf>
    <xf numFmtId="165" fontId="5" fillId="5" borderId="66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3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11" xfId="0" applyNumberFormat="1" applyFont="1" applyFill="1" applyBorder="1" applyAlignment="1" applyProtection="1">
      <alignment horizontal="center" vertical="center" wrapText="1"/>
      <protection hidden="1"/>
    </xf>
    <xf numFmtId="0" fontId="45" fillId="3" borderId="22" xfId="0" applyFont="1" applyFill="1" applyBorder="1"/>
    <xf numFmtId="165" fontId="45" fillId="0" borderId="76" xfId="2" quotePrefix="1" applyFont="1" applyBorder="1" applyAlignment="1">
      <alignment horizontal="center" vertical="center"/>
    </xf>
    <xf numFmtId="165" fontId="5" fillId="5" borderId="77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12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13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vertical="center"/>
    </xf>
    <xf numFmtId="0" fontId="25" fillId="5" borderId="8" xfId="0" applyFont="1" applyFill="1" applyBorder="1" applyAlignment="1" applyProtection="1">
      <alignment vertical="center" wrapText="1"/>
      <protection hidden="1"/>
    </xf>
    <xf numFmtId="0" fontId="25" fillId="6" borderId="79" xfId="0" applyFont="1" applyFill="1" applyBorder="1" applyAlignment="1">
      <alignment horizontal="center" vertical="center" wrapText="1"/>
    </xf>
    <xf numFmtId="0" fontId="25" fillId="6" borderId="70" xfId="0" applyFont="1" applyFill="1" applyBorder="1" applyAlignment="1">
      <alignment horizontal="center" vertical="center" wrapText="1"/>
    </xf>
    <xf numFmtId="0" fontId="25" fillId="6" borderId="71" xfId="0" applyFont="1" applyFill="1" applyBorder="1" applyAlignment="1">
      <alignment horizontal="center" vertical="center" wrapText="1"/>
    </xf>
    <xf numFmtId="16" fontId="19" fillId="6" borderId="26" xfId="0" applyNumberFormat="1" applyFont="1" applyFill="1" applyBorder="1" applyAlignment="1">
      <alignment horizontal="center" vertical="center" wrapText="1"/>
    </xf>
    <xf numFmtId="16" fontId="19" fillId="0" borderId="9" xfId="0" applyNumberFormat="1" applyFont="1" applyBorder="1" applyAlignment="1">
      <alignment horizontal="center" vertical="center"/>
    </xf>
    <xf numFmtId="16" fontId="17" fillId="0" borderId="10" xfId="0" applyNumberFormat="1" applyFont="1" applyBorder="1" applyAlignment="1">
      <alignment horizontal="center" vertical="center"/>
    </xf>
    <xf numFmtId="0" fontId="35" fillId="5" borderId="22" xfId="0" applyFont="1" applyFill="1" applyBorder="1" applyAlignment="1" applyProtection="1">
      <alignment horizontal="left" vertical="center" wrapText="1"/>
      <protection hidden="1"/>
    </xf>
    <xf numFmtId="16" fontId="17" fillId="6" borderId="19" xfId="0" applyNumberFormat="1" applyFont="1" applyFill="1" applyBorder="1" applyAlignment="1">
      <alignment horizontal="center" vertical="center" wrapText="1"/>
    </xf>
    <xf numFmtId="16" fontId="17" fillId="0" borderId="3" xfId="0" applyNumberFormat="1" applyFont="1" applyBorder="1" applyAlignment="1">
      <alignment horizontal="center" vertical="center"/>
    </xf>
    <xf numFmtId="16" fontId="17" fillId="0" borderId="11" xfId="0" applyNumberFormat="1" applyFont="1" applyBorder="1" applyAlignment="1">
      <alignment horizontal="center" vertical="center"/>
    </xf>
    <xf numFmtId="0" fontId="35" fillId="0" borderId="23" xfId="0" applyFont="1" applyBorder="1"/>
    <xf numFmtId="16" fontId="5" fillId="0" borderId="27" xfId="0" applyNumberFormat="1" applyFont="1" applyBorder="1" applyAlignment="1">
      <alignment horizontal="center"/>
    </xf>
    <xf numFmtId="16" fontId="5" fillId="0" borderId="12" xfId="0" applyNumberFormat="1" applyFont="1" applyBorder="1" applyAlignment="1">
      <alignment horizontal="center"/>
    </xf>
    <xf numFmtId="16" fontId="5" fillId="0" borderId="13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/>
    </xf>
    <xf numFmtId="0" fontId="3" fillId="0" borderId="23" xfId="0" applyFont="1" applyBorder="1"/>
    <xf numFmtId="0" fontId="25" fillId="5" borderId="80" xfId="0" applyFont="1" applyFill="1" applyBorder="1" applyAlignment="1" applyProtection="1">
      <alignment horizontal="center" vertical="center" wrapText="1"/>
      <protection hidden="1"/>
    </xf>
    <xf numFmtId="0" fontId="25" fillId="0" borderId="80" xfId="0" applyFont="1" applyBorder="1" applyAlignment="1" applyProtection="1">
      <alignment horizontal="center" vertical="center" wrapText="1"/>
      <protection hidden="1"/>
    </xf>
    <xf numFmtId="0" fontId="25" fillId="0" borderId="81" xfId="0" applyFont="1" applyBorder="1" applyAlignment="1" applyProtection="1">
      <alignment horizontal="center" vertical="center" wrapText="1"/>
      <protection hidden="1"/>
    </xf>
    <xf numFmtId="0" fontId="25" fillId="5" borderId="82" xfId="0" applyFont="1" applyFill="1" applyBorder="1" applyAlignment="1" applyProtection="1">
      <alignment horizontal="center" vertical="center" wrapText="1"/>
      <protection hidden="1"/>
    </xf>
    <xf numFmtId="0" fontId="25" fillId="5" borderId="8" xfId="0" applyFont="1" applyFill="1" applyBorder="1" applyAlignment="1" applyProtection="1">
      <alignment horizontal="left" vertical="center" wrapText="1"/>
      <protection hidden="1"/>
    </xf>
    <xf numFmtId="0" fontId="2" fillId="5" borderId="83" xfId="0" applyFont="1" applyFill="1" applyBorder="1" applyAlignment="1" applyProtection="1">
      <alignment horizontal="center" vertical="center" wrapText="1"/>
      <protection hidden="1"/>
    </xf>
    <xf numFmtId="165" fontId="2" fillId="5" borderId="84" xfId="3" applyFont="1" applyFill="1" applyBorder="1" applyAlignment="1" applyProtection="1">
      <alignment horizontal="center" vertical="center" wrapText="1"/>
      <protection hidden="1"/>
    </xf>
    <xf numFmtId="165" fontId="2" fillId="5" borderId="8" xfId="3" applyFont="1" applyFill="1" applyBorder="1" applyAlignment="1" applyProtection="1">
      <alignment horizontal="left" vertical="center" wrapText="1"/>
      <protection hidden="1"/>
    </xf>
    <xf numFmtId="165" fontId="17" fillId="0" borderId="22" xfId="2" quotePrefix="1" applyFont="1" applyBorder="1" applyAlignment="1">
      <alignment horizontal="left" vertical="center" wrapText="1"/>
    </xf>
    <xf numFmtId="165" fontId="5" fillId="0" borderId="22" xfId="2" quotePrefix="1" applyFont="1" applyBorder="1" applyAlignment="1">
      <alignment horizontal="left" vertical="center"/>
    </xf>
    <xf numFmtId="164" fontId="16" fillId="3" borderId="0" xfId="1" applyFont="1" applyFill="1" applyBorder="1">
      <alignment vertical="center"/>
    </xf>
    <xf numFmtId="0" fontId="25" fillId="0" borderId="0" xfId="0" applyFont="1" applyAlignment="1" applyProtection="1">
      <alignment horizontal="center" vertical="center" wrapText="1"/>
      <protection hidden="1"/>
    </xf>
    <xf numFmtId="165" fontId="17" fillId="0" borderId="0" xfId="2" applyFont="1" applyBorder="1" applyAlignment="1">
      <alignment horizontal="center" vertical="center"/>
    </xf>
    <xf numFmtId="165" fontId="17" fillId="3" borderId="0" xfId="2" applyFont="1" applyFill="1" applyBorder="1" applyAlignment="1">
      <alignment horizontal="center" vertical="center"/>
    </xf>
    <xf numFmtId="165" fontId="5" fillId="0" borderId="11" xfId="2" applyFont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165" fontId="5" fillId="0" borderId="27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2" fillId="5" borderId="85" xfId="0" applyFont="1" applyFill="1" applyBorder="1" applyAlignment="1" applyProtection="1">
      <alignment horizontal="center" vertical="center" wrapText="1"/>
      <protection hidden="1"/>
    </xf>
    <xf numFmtId="0" fontId="2" fillId="5" borderId="86" xfId="0" applyFont="1" applyFill="1" applyBorder="1" applyAlignment="1" applyProtection="1">
      <alignment horizontal="center" vertical="center" wrapText="1"/>
      <protection hidden="1"/>
    </xf>
    <xf numFmtId="0" fontId="2" fillId="5" borderId="87" xfId="0" applyFont="1" applyFill="1" applyBorder="1" applyAlignment="1" applyProtection="1">
      <alignment horizontal="center" vertical="center"/>
      <protection hidden="1"/>
    </xf>
    <xf numFmtId="165" fontId="3" fillId="0" borderId="10" xfId="2" applyFont="1" applyBorder="1" applyAlignment="1">
      <alignment horizontal="center" vertical="center"/>
    </xf>
    <xf numFmtId="165" fontId="3" fillId="0" borderId="48" xfId="2" applyFont="1" applyBorder="1" applyAlignment="1">
      <alignment horizontal="center" vertical="center"/>
    </xf>
    <xf numFmtId="165" fontId="3" fillId="0" borderId="32" xfId="2" applyFont="1" applyBorder="1" applyAlignment="1">
      <alignment horizontal="center" vertical="center"/>
    </xf>
    <xf numFmtId="0" fontId="2" fillId="5" borderId="88" xfId="0" applyFont="1" applyFill="1" applyBorder="1" applyAlignment="1" applyProtection="1">
      <alignment horizontal="center" vertical="center" wrapText="1"/>
      <protection hidden="1"/>
    </xf>
    <xf numFmtId="0" fontId="2" fillId="5" borderId="20" xfId="0" applyFont="1" applyFill="1" applyBorder="1" applyAlignment="1" applyProtection="1">
      <alignment vertical="center" wrapText="1"/>
      <protection hidden="1"/>
    </xf>
    <xf numFmtId="165" fontId="17" fillId="0" borderId="33" xfId="2" quotePrefix="1" applyFont="1" applyBorder="1" applyAlignment="1">
      <alignment horizontal="center" vertical="center"/>
    </xf>
    <xf numFmtId="165" fontId="17" fillId="0" borderId="31" xfId="2" quotePrefix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17" fillId="3" borderId="0" xfId="0" applyFont="1" applyFill="1"/>
    <xf numFmtId="165" fontId="17" fillId="0" borderId="3" xfId="2" applyFont="1" applyBorder="1" applyAlignment="1">
      <alignment horizontal="center" vertical="center"/>
    </xf>
    <xf numFmtId="165" fontId="17" fillId="0" borderId="3" xfId="2" applyFont="1" applyBorder="1" applyAlignment="1">
      <alignment horizontal="center"/>
    </xf>
    <xf numFmtId="165" fontId="17" fillId="0" borderId="3" xfId="0" applyNumberFormat="1" applyFont="1" applyBorder="1" applyAlignment="1">
      <alignment horizontal="center" vertical="center" wrapText="1"/>
    </xf>
    <xf numFmtId="165" fontId="17" fillId="0" borderId="33" xfId="2" applyFont="1" applyBorder="1" applyAlignment="1">
      <alignment horizontal="center" vertical="center"/>
    </xf>
    <xf numFmtId="165" fontId="17" fillId="0" borderId="33" xfId="2" applyFont="1" applyBorder="1" applyAlignment="1">
      <alignment horizontal="center"/>
    </xf>
    <xf numFmtId="165" fontId="17" fillId="0" borderId="33" xfId="0" applyNumberFormat="1" applyFont="1" applyBorder="1" applyAlignment="1">
      <alignment horizontal="center" vertical="center" wrapText="1"/>
    </xf>
    <xf numFmtId="165" fontId="17" fillId="0" borderId="34" xfId="0" applyNumberFormat="1" applyFont="1" applyBorder="1" applyAlignment="1">
      <alignment horizontal="center"/>
    </xf>
    <xf numFmtId="165" fontId="17" fillId="0" borderId="11" xfId="0" applyNumberFormat="1" applyFont="1" applyBorder="1" applyAlignment="1">
      <alignment horizontal="center"/>
    </xf>
    <xf numFmtId="165" fontId="17" fillId="0" borderId="12" xfId="2" quotePrefix="1" applyFont="1" applyBorder="1" applyAlignment="1">
      <alignment horizontal="center" vertical="center"/>
    </xf>
    <xf numFmtId="0" fontId="17" fillId="3" borderId="24" xfId="0" applyFont="1" applyFill="1" applyBorder="1"/>
    <xf numFmtId="165" fontId="19" fillId="0" borderId="0" xfId="2" applyFont="1" applyBorder="1" applyAlignment="1">
      <alignment horizontal="center" vertical="center"/>
    </xf>
    <xf numFmtId="0" fontId="45" fillId="3" borderId="24" xfId="0" applyFont="1" applyFill="1" applyBorder="1"/>
    <xf numFmtId="165" fontId="45" fillId="0" borderId="0" xfId="2" quotePrefix="1" applyFont="1" applyBorder="1" applyAlignment="1">
      <alignment horizontal="center" vertical="center"/>
    </xf>
    <xf numFmtId="165" fontId="5" fillId="5" borderId="0" xfId="0" applyNumberFormat="1" applyFont="1" applyFill="1" applyAlignment="1" applyProtection="1">
      <alignment horizontal="center" vertical="center" wrapText="1"/>
      <protection hidden="1"/>
    </xf>
    <xf numFmtId="16" fontId="5" fillId="5" borderId="0" xfId="0" applyNumberFormat="1" applyFont="1" applyFill="1" applyAlignment="1" applyProtection="1">
      <alignment horizontal="center" vertical="center" wrapText="1"/>
      <protection hidden="1"/>
    </xf>
    <xf numFmtId="165" fontId="3" fillId="0" borderId="11" xfId="2" applyFont="1" applyBorder="1" applyAlignment="1">
      <alignment horizontal="center" vertical="center"/>
    </xf>
    <xf numFmtId="0" fontId="42" fillId="0" borderId="21" xfId="0" applyFont="1" applyBorder="1"/>
    <xf numFmtId="0" fontId="42" fillId="0" borderId="22" xfId="0" applyFont="1" applyBorder="1"/>
    <xf numFmtId="0" fontId="17" fillId="0" borderId="22" xfId="0" applyFont="1" applyBorder="1"/>
    <xf numFmtId="0" fontId="17" fillId="0" borderId="101" xfId="0" applyFont="1" applyBorder="1" applyAlignment="1">
      <alignment wrapText="1"/>
    </xf>
    <xf numFmtId="0" fontId="17" fillId="0" borderId="103" xfId="0" applyFont="1" applyBorder="1"/>
    <xf numFmtId="0" fontId="16" fillId="2" borderId="104" xfId="0" applyFont="1" applyFill="1" applyBorder="1" applyAlignment="1">
      <alignment horizontal="left" vertical="center"/>
    </xf>
    <xf numFmtId="0" fontId="16" fillId="2" borderId="105" xfId="0" applyFont="1" applyFill="1" applyBorder="1" applyAlignment="1">
      <alignment horizontal="left" vertical="center"/>
    </xf>
    <xf numFmtId="0" fontId="6" fillId="2" borderId="105" xfId="0" applyFont="1" applyFill="1" applyBorder="1" applyAlignment="1">
      <alignment horizontal="left" vertical="center"/>
    </xf>
    <xf numFmtId="0" fontId="6" fillId="2" borderId="106" xfId="0" applyFont="1" applyFill="1" applyBorder="1" applyAlignment="1">
      <alignment horizontal="left" vertical="center"/>
    </xf>
    <xf numFmtId="0" fontId="2" fillId="6" borderId="8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07" xfId="0" applyFont="1" applyFill="1" applyBorder="1" applyAlignment="1">
      <alignment horizontal="center" vertical="center" wrapText="1"/>
    </xf>
    <xf numFmtId="165" fontId="5" fillId="0" borderId="97" xfId="2" applyFont="1" applyBorder="1" applyAlignment="1">
      <alignment horizontal="center" vertical="center"/>
    </xf>
    <xf numFmtId="165" fontId="5" fillId="0" borderId="98" xfId="2" quotePrefix="1" applyFont="1" applyBorder="1" applyAlignment="1">
      <alignment horizontal="center" vertical="center"/>
    </xf>
    <xf numFmtId="165" fontId="5" fillId="0" borderId="99" xfId="2" applyFont="1" applyBorder="1" applyAlignment="1">
      <alignment horizontal="center" vertical="center"/>
    </xf>
    <xf numFmtId="165" fontId="5" fillId="0" borderId="108" xfId="2" quotePrefix="1" applyFont="1" applyBorder="1" applyAlignment="1">
      <alignment horizontal="center" vertical="center"/>
    </xf>
    <xf numFmtId="0" fontId="3" fillId="0" borderId="109" xfId="0" applyFont="1" applyBorder="1"/>
    <xf numFmtId="0" fontId="3" fillId="0" borderId="110" xfId="0" applyFont="1" applyBorder="1"/>
    <xf numFmtId="165" fontId="22" fillId="3" borderId="111" xfId="2" quotePrefix="1" applyFont="1" applyFill="1" applyBorder="1" applyAlignment="1">
      <alignment horizontal="center" vertical="center"/>
    </xf>
    <xf numFmtId="0" fontId="3" fillId="0" borderId="112" xfId="0" quotePrefix="1" applyFont="1" applyBorder="1"/>
    <xf numFmtId="16" fontId="3" fillId="0" borderId="3" xfId="0" applyNumberFormat="1" applyFont="1" applyBorder="1" applyAlignment="1">
      <alignment horizontal="center" vertical="center"/>
    </xf>
    <xf numFmtId="16" fontId="3" fillId="0" borderId="11" xfId="0" applyNumberFormat="1" applyFont="1" applyBorder="1" applyAlignment="1">
      <alignment horizontal="center" vertical="center"/>
    </xf>
    <xf numFmtId="0" fontId="33" fillId="10" borderId="8" xfId="0" applyFont="1" applyFill="1" applyBorder="1" applyAlignment="1">
      <alignment horizontal="left" vertical="center" wrapText="1"/>
    </xf>
    <xf numFmtId="0" fontId="33" fillId="10" borderId="96" xfId="0" applyFont="1" applyFill="1" applyBorder="1" applyAlignment="1">
      <alignment horizontal="center" vertical="center" wrapText="1"/>
    </xf>
    <xf numFmtId="0" fontId="33" fillId="10" borderId="70" xfId="0" applyFont="1" applyFill="1" applyBorder="1" applyAlignment="1">
      <alignment horizontal="center" vertical="center" wrapText="1"/>
    </xf>
    <xf numFmtId="0" fontId="33" fillId="10" borderId="71" xfId="0" applyFont="1" applyFill="1" applyBorder="1" applyAlignment="1">
      <alignment horizontal="center" vertical="center" wrapText="1"/>
    </xf>
    <xf numFmtId="0" fontId="34" fillId="0" borderId="72" xfId="0" applyFont="1" applyBorder="1" applyAlignment="1">
      <alignment horizontal="left"/>
    </xf>
    <xf numFmtId="165" fontId="34" fillId="0" borderId="92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165" fontId="34" fillId="0" borderId="90" xfId="2" applyFont="1" applyBorder="1" applyAlignment="1">
      <alignment horizontal="center" vertical="center"/>
    </xf>
    <xf numFmtId="16" fontId="34" fillId="10" borderId="90" xfId="0" applyNumberFormat="1" applyFont="1" applyFill="1" applyBorder="1" applyAlignment="1">
      <alignment horizontal="center" vertical="center" wrapText="1"/>
    </xf>
    <xf numFmtId="16" fontId="34" fillId="10" borderId="91" xfId="0" applyNumberFormat="1" applyFont="1" applyFill="1" applyBorder="1" applyAlignment="1">
      <alignment horizontal="center" vertical="center" wrapText="1"/>
    </xf>
    <xf numFmtId="0" fontId="34" fillId="0" borderId="94" xfId="0" applyFont="1" applyBorder="1" applyAlignment="1">
      <alignment horizontal="left"/>
    </xf>
    <xf numFmtId="0" fontId="34" fillId="0" borderId="3" xfId="0" applyFont="1" applyBorder="1" applyAlignment="1">
      <alignment horizontal="center" vertical="center"/>
    </xf>
    <xf numFmtId="165" fontId="34" fillId="0" borderId="46" xfId="2" applyFont="1" applyBorder="1" applyAlignment="1">
      <alignment horizontal="center" vertical="center"/>
    </xf>
    <xf numFmtId="16" fontId="34" fillId="10" borderId="46" xfId="0" applyNumberFormat="1" applyFont="1" applyFill="1" applyBorder="1" applyAlignment="1">
      <alignment horizontal="center" vertical="center" wrapText="1"/>
    </xf>
    <xf numFmtId="16" fontId="34" fillId="10" borderId="93" xfId="0" applyNumberFormat="1" applyFont="1" applyFill="1" applyBorder="1" applyAlignment="1">
      <alignment horizontal="center" vertical="center" wrapText="1"/>
    </xf>
    <xf numFmtId="165" fontId="34" fillId="0" borderId="45" xfId="0" applyNumberFormat="1" applyFont="1" applyBorder="1" applyAlignment="1">
      <alignment horizontal="center" vertical="center" wrapText="1"/>
    </xf>
    <xf numFmtId="164" fontId="16" fillId="8" borderId="24" xfId="1" applyFont="1" applyFill="1" applyBorder="1">
      <alignment vertical="center"/>
    </xf>
    <xf numFmtId="164" fontId="16" fillId="8" borderId="0" xfId="1" applyFont="1" applyFill="1" applyBorder="1">
      <alignment vertical="center"/>
    </xf>
    <xf numFmtId="165" fontId="22" fillId="0" borderId="0" xfId="2" quotePrefix="1" applyFont="1" applyBorder="1" applyAlignment="1">
      <alignment horizontal="center" vertical="center"/>
    </xf>
    <xf numFmtId="165" fontId="5" fillId="0" borderId="13" xfId="2" quotePrefix="1" applyFont="1" applyBorder="1" applyAlignment="1">
      <alignment horizontal="center" vertical="center"/>
    </xf>
    <xf numFmtId="165" fontId="17" fillId="0" borderId="95" xfId="2" applyFont="1" applyBorder="1" applyAlignment="1">
      <alignment horizontal="center" vertical="center"/>
    </xf>
    <xf numFmtId="0" fontId="2" fillId="6" borderId="65" xfId="0" applyFont="1" applyFill="1" applyBorder="1" applyAlignment="1">
      <alignment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16" fontId="40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" fontId="49" fillId="0" borderId="0" xfId="0" applyNumberFormat="1" applyFont="1" applyAlignment="1">
      <alignment horizontal="center" vertical="center"/>
    </xf>
    <xf numFmtId="16" fontId="40" fillId="0" borderId="46" xfId="0" applyNumberFormat="1" applyFont="1" applyBorder="1" applyAlignment="1">
      <alignment horizontal="center" vertical="center"/>
    </xf>
    <xf numFmtId="16" fontId="3" fillId="0" borderId="9" xfId="0" applyNumberFormat="1" applyFont="1" applyBorder="1" applyAlignment="1">
      <alignment horizontal="center" vertical="center"/>
    </xf>
    <xf numFmtId="16" fontId="3" fillId="0" borderId="10" xfId="0" applyNumberFormat="1" applyFont="1" applyBorder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165" fontId="17" fillId="3" borderId="3" xfId="2" quotePrefix="1" applyFont="1" applyFill="1" applyBorder="1" applyAlignment="1">
      <alignment horizontal="center" vertical="center"/>
    </xf>
    <xf numFmtId="0" fontId="17" fillId="0" borderId="28" xfId="0" applyFont="1" applyBorder="1"/>
    <xf numFmtId="165" fontId="17" fillId="0" borderId="9" xfId="2" quotePrefix="1" applyFont="1" applyBorder="1" applyAlignment="1">
      <alignment horizontal="center" vertical="center"/>
    </xf>
    <xf numFmtId="165" fontId="17" fillId="0" borderId="9" xfId="2" applyFont="1" applyBorder="1" applyAlignment="1">
      <alignment horizontal="center" vertical="center"/>
    </xf>
    <xf numFmtId="165" fontId="17" fillId="0" borderId="10" xfId="2" applyFont="1" applyBorder="1" applyAlignment="1">
      <alignment horizontal="center" vertical="center"/>
    </xf>
    <xf numFmtId="0" fontId="17" fillId="0" borderId="60" xfId="0" applyFont="1" applyBorder="1"/>
    <xf numFmtId="165" fontId="17" fillId="0" borderId="11" xfId="2" applyFont="1" applyBorder="1" applyAlignment="1">
      <alignment horizontal="center" vertical="center"/>
    </xf>
    <xf numFmtId="165" fontId="17" fillId="3" borderId="12" xfId="2" quotePrefix="1" applyFont="1" applyFill="1" applyBorder="1" applyAlignment="1">
      <alignment horizontal="center" vertical="center"/>
    </xf>
    <xf numFmtId="0" fontId="17" fillId="0" borderId="30" xfId="0" applyFont="1" applyBorder="1"/>
    <xf numFmtId="165" fontId="17" fillId="0" borderId="115" xfId="2" applyFont="1" applyBorder="1" applyAlignment="1">
      <alignment horizontal="center" vertical="center"/>
    </xf>
    <xf numFmtId="165" fontId="17" fillId="0" borderId="67" xfId="2" applyFont="1" applyBorder="1" applyAlignment="1">
      <alignment horizontal="center" vertical="center"/>
    </xf>
    <xf numFmtId="165" fontId="17" fillId="0" borderId="28" xfId="2" applyFont="1" applyBorder="1" applyAlignment="1">
      <alignment horizontal="center" vertical="center"/>
    </xf>
    <xf numFmtId="165" fontId="17" fillId="0" borderId="60" xfId="2" applyFont="1" applyBorder="1" applyAlignment="1">
      <alignment horizontal="center" vertical="center"/>
    </xf>
    <xf numFmtId="165" fontId="17" fillId="0" borderId="30" xfId="2" applyFont="1" applyBorder="1" applyAlignment="1">
      <alignment horizontal="center" vertical="center"/>
    </xf>
    <xf numFmtId="165" fontId="17" fillId="0" borderId="21" xfId="2" quotePrefix="1" applyFont="1" applyBorder="1" applyAlignment="1">
      <alignment horizontal="left" vertical="center"/>
    </xf>
    <xf numFmtId="165" fontId="5" fillId="0" borderId="14" xfId="2" quotePrefix="1" applyFont="1" applyBorder="1" applyAlignment="1">
      <alignment horizontal="center" vertical="center"/>
    </xf>
    <xf numFmtId="165" fontId="5" fillId="0" borderId="42" xfId="2" quotePrefix="1" applyFont="1" applyBorder="1" applyAlignment="1">
      <alignment horizontal="center" vertical="center"/>
    </xf>
    <xf numFmtId="165" fontId="5" fillId="0" borderId="43" xfId="2" quotePrefix="1" applyFont="1" applyBorder="1" applyAlignment="1">
      <alignment horizontal="center" vertical="center"/>
    </xf>
    <xf numFmtId="165" fontId="5" fillId="0" borderId="116" xfId="2" quotePrefix="1" applyFont="1" applyBorder="1" applyAlignment="1">
      <alignment horizontal="center" vertical="center"/>
    </xf>
    <xf numFmtId="165" fontId="5" fillId="0" borderId="117" xfId="2" quotePrefix="1" applyFont="1" applyBorder="1" applyAlignment="1">
      <alignment horizontal="center" vertical="center"/>
    </xf>
    <xf numFmtId="165" fontId="5" fillId="0" borderId="23" xfId="2" quotePrefix="1" applyFont="1" applyBorder="1" applyAlignment="1">
      <alignment horizontal="left" vertical="center"/>
    </xf>
    <xf numFmtId="165" fontId="5" fillId="0" borderId="118" xfId="2" quotePrefix="1" applyFont="1" applyBorder="1" applyAlignment="1">
      <alignment horizontal="center" vertical="center"/>
    </xf>
    <xf numFmtId="165" fontId="5" fillId="0" borderId="119" xfId="2" quotePrefix="1" applyFont="1" applyBorder="1" applyAlignment="1">
      <alignment horizontal="center" vertical="center"/>
    </xf>
    <xf numFmtId="165" fontId="5" fillId="0" borderId="120" xfId="2" quotePrefix="1" applyFont="1" applyBorder="1" applyAlignment="1">
      <alignment horizontal="center" vertical="center"/>
    </xf>
    <xf numFmtId="165" fontId="5" fillId="0" borderId="121" xfId="2" quotePrefix="1" applyFont="1" applyBorder="1" applyAlignment="1">
      <alignment horizontal="center" vertical="center"/>
    </xf>
    <xf numFmtId="0" fontId="17" fillId="0" borderId="102" xfId="0" applyFont="1" applyBorder="1"/>
    <xf numFmtId="0" fontId="17" fillId="0" borderId="8" xfId="0" applyFont="1" applyBorder="1"/>
    <xf numFmtId="165" fontId="17" fillId="0" borderId="12" xfId="2" applyFont="1" applyBorder="1" applyAlignment="1">
      <alignment horizontal="center"/>
    </xf>
    <xf numFmtId="165" fontId="17" fillId="0" borderId="12" xfId="0" applyNumberFormat="1" applyFont="1" applyBorder="1" applyAlignment="1">
      <alignment horizontal="center" vertical="center" wrapText="1"/>
    </xf>
    <xf numFmtId="165" fontId="17" fillId="0" borderId="13" xfId="0" applyNumberFormat="1" applyFont="1" applyBorder="1" applyAlignment="1">
      <alignment horizontal="center"/>
    </xf>
    <xf numFmtId="165" fontId="17" fillId="0" borderId="19" xfId="2" quotePrefix="1" applyFont="1" applyBorder="1" applyAlignment="1">
      <alignment horizontal="center" vertical="center"/>
    </xf>
    <xf numFmtId="165" fontId="17" fillId="0" borderId="19" xfId="0" applyNumberFormat="1" applyFont="1" applyBorder="1" applyAlignment="1">
      <alignment horizontal="center" vertical="center"/>
    </xf>
    <xf numFmtId="165" fontId="17" fillId="0" borderId="27" xfId="0" applyNumberFormat="1" applyFont="1" applyBorder="1" applyAlignment="1">
      <alignment horizontal="center" vertical="center"/>
    </xf>
    <xf numFmtId="165" fontId="17" fillId="0" borderId="47" xfId="2" applyFont="1" applyBorder="1" applyAlignment="1">
      <alignment horizontal="center" vertical="center"/>
    </xf>
    <xf numFmtId="165" fontId="17" fillId="0" borderId="122" xfId="2" applyFont="1" applyBorder="1" applyAlignment="1">
      <alignment horizontal="center" vertical="center"/>
    </xf>
    <xf numFmtId="165" fontId="17" fillId="3" borderId="123" xfId="2" applyFont="1" applyFill="1" applyBorder="1" applyAlignment="1">
      <alignment horizontal="center" vertical="center"/>
    </xf>
    <xf numFmtId="165" fontId="17" fillId="0" borderId="123" xfId="2" quotePrefix="1" applyFont="1" applyBorder="1" applyAlignment="1">
      <alignment horizontal="center"/>
    </xf>
    <xf numFmtId="165" fontId="17" fillId="3" borderId="3" xfId="2" applyFont="1" applyFill="1" applyBorder="1" applyAlignment="1">
      <alignment horizontal="center" vertical="center"/>
    </xf>
    <xf numFmtId="165" fontId="17" fillId="0" borderId="3" xfId="2" quotePrefix="1" applyFont="1" applyBorder="1" applyAlignment="1">
      <alignment horizontal="center"/>
    </xf>
    <xf numFmtId="0" fontId="17" fillId="0" borderId="124" xfId="0" applyFont="1" applyBorder="1" applyAlignment="1">
      <alignment wrapText="1"/>
    </xf>
    <xf numFmtId="0" fontId="50" fillId="0" borderId="23" xfId="0" applyFont="1" applyBorder="1"/>
    <xf numFmtId="165" fontId="5" fillId="0" borderId="28" xfId="2" quotePrefix="1" applyFont="1" applyBorder="1" applyAlignment="1">
      <alignment horizontal="center" vertical="center"/>
    </xf>
    <xf numFmtId="165" fontId="5" fillId="0" borderId="60" xfId="2" quotePrefix="1" applyFont="1" applyBorder="1" applyAlignment="1">
      <alignment horizontal="center" vertical="center"/>
    </xf>
    <xf numFmtId="165" fontId="5" fillId="0" borderId="30" xfId="2" quotePrefix="1" applyFont="1" applyBorder="1" applyAlignment="1">
      <alignment horizontal="center" vertical="center"/>
    </xf>
    <xf numFmtId="165" fontId="5" fillId="0" borderId="13" xfId="2" quotePrefix="1" applyFont="1" applyBorder="1" applyAlignment="1">
      <alignment horizontal="center"/>
    </xf>
    <xf numFmtId="0" fontId="45" fillId="3" borderId="8" xfId="0" applyFont="1" applyFill="1" applyBorder="1"/>
    <xf numFmtId="0" fontId="45" fillId="3" borderId="23" xfId="0" applyFont="1" applyFill="1" applyBorder="1"/>
    <xf numFmtId="0" fontId="34" fillId="0" borderId="127" xfId="0" applyFont="1" applyBorder="1" applyAlignment="1">
      <alignment horizontal="left"/>
    </xf>
    <xf numFmtId="165" fontId="34" fillId="0" borderId="49" xfId="0" applyNumberFormat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165" fontId="34" fillId="0" borderId="50" xfId="2" applyFont="1" applyBorder="1" applyAlignment="1">
      <alignment horizontal="center" vertical="center"/>
    </xf>
    <xf numFmtId="16" fontId="34" fillId="10" borderId="50" xfId="0" applyNumberFormat="1" applyFont="1" applyFill="1" applyBorder="1" applyAlignment="1">
      <alignment horizontal="center" vertical="center" wrapText="1"/>
    </xf>
    <xf numFmtId="16" fontId="34" fillId="10" borderId="128" xfId="0" applyNumberFormat="1" applyFont="1" applyFill="1" applyBorder="1" applyAlignment="1">
      <alignment horizontal="center" vertical="center" wrapText="1"/>
    </xf>
    <xf numFmtId="16" fontId="17" fillId="10" borderId="3" xfId="0" applyNumberFormat="1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vertical="center"/>
    </xf>
    <xf numFmtId="16" fontId="34" fillId="10" borderId="3" xfId="0" applyNumberFormat="1" applyFont="1" applyFill="1" applyBorder="1" applyAlignment="1">
      <alignment horizontal="center" wrapText="1"/>
    </xf>
    <xf numFmtId="16" fontId="17" fillId="10" borderId="9" xfId="0" applyNumberFormat="1" applyFont="1" applyFill="1" applyBorder="1" applyAlignment="1">
      <alignment horizontal="center" wrapText="1"/>
    </xf>
    <xf numFmtId="0" fontId="17" fillId="0" borderId="9" xfId="0" applyFont="1" applyBorder="1" applyAlignment="1">
      <alignment horizontal="center" vertical="center"/>
    </xf>
    <xf numFmtId="16" fontId="34" fillId="10" borderId="9" xfId="0" applyNumberFormat="1" applyFont="1" applyFill="1" applyBorder="1" applyAlignment="1">
      <alignment horizontal="center" wrapText="1"/>
    </xf>
    <xf numFmtId="16" fontId="34" fillId="10" borderId="10" xfId="0" applyNumberFormat="1" applyFont="1" applyFill="1" applyBorder="1" applyAlignment="1">
      <alignment horizontal="center" wrapText="1"/>
    </xf>
    <xf numFmtId="16" fontId="34" fillId="10" borderId="11" xfId="0" applyNumberFormat="1" applyFont="1" applyFill="1" applyBorder="1" applyAlignment="1">
      <alignment horizontal="center" wrapText="1"/>
    </xf>
    <xf numFmtId="16" fontId="17" fillId="10" borderId="12" xfId="0" applyNumberFormat="1" applyFont="1" applyFill="1" applyBorder="1" applyAlignment="1">
      <alignment horizontal="center" wrapText="1"/>
    </xf>
    <xf numFmtId="0" fontId="17" fillId="0" borderId="12" xfId="0" applyFont="1" applyBorder="1" applyAlignment="1">
      <alignment horizontal="center" vertical="center"/>
    </xf>
    <xf numFmtId="16" fontId="34" fillId="10" borderId="12" xfId="0" applyNumberFormat="1" applyFont="1" applyFill="1" applyBorder="1" applyAlignment="1">
      <alignment horizontal="center" wrapText="1"/>
    </xf>
    <xf numFmtId="16" fontId="34" fillId="10" borderId="13" xfId="0" applyNumberFormat="1" applyFont="1" applyFill="1" applyBorder="1" applyAlignment="1">
      <alignment horizontal="center" wrapText="1"/>
    </xf>
    <xf numFmtId="16" fontId="17" fillId="10" borderId="26" xfId="0" applyNumberFormat="1" applyFont="1" applyFill="1" applyBorder="1" applyAlignment="1">
      <alignment horizontal="center" wrapText="1"/>
    </xf>
    <xf numFmtId="16" fontId="17" fillId="10" borderId="19" xfId="0" applyNumberFormat="1" applyFont="1" applyFill="1" applyBorder="1" applyAlignment="1">
      <alignment horizontal="center" wrapText="1"/>
    </xf>
    <xf numFmtId="16" fontId="17" fillId="10" borderId="27" xfId="0" applyNumberFormat="1" applyFont="1" applyFill="1" applyBorder="1" applyAlignment="1">
      <alignment horizontal="center" wrapText="1"/>
    </xf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16" fontId="40" fillId="0" borderId="93" xfId="0" applyNumberFormat="1" applyFont="1" applyBorder="1" applyAlignment="1">
      <alignment horizontal="center" vertical="center"/>
    </xf>
    <xf numFmtId="16" fontId="40" fillId="0" borderId="50" xfId="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16" fontId="40" fillId="0" borderId="128" xfId="0" applyNumberFormat="1" applyFont="1" applyBorder="1" applyAlignment="1">
      <alignment horizontal="center" vertical="center"/>
    </xf>
    <xf numFmtId="16" fontId="40" fillId="0" borderId="45" xfId="0" applyNumberFormat="1" applyFont="1" applyBorder="1" applyAlignment="1">
      <alignment horizontal="center" vertical="center"/>
    </xf>
    <xf numFmtId="16" fontId="40" fillId="0" borderId="49" xfId="0" applyNumberFormat="1" applyFont="1" applyBorder="1" applyAlignment="1">
      <alignment horizontal="center" vertical="center"/>
    </xf>
    <xf numFmtId="0" fontId="40" fillId="0" borderId="94" xfId="0" applyFont="1" applyBorder="1" applyAlignment="1">
      <alignment horizontal="left" vertical="center" wrapText="1"/>
    </xf>
    <xf numFmtId="0" fontId="40" fillId="0" borderId="127" xfId="0" applyFont="1" applyBorder="1" applyAlignment="1">
      <alignment horizontal="left" vertical="center" wrapText="1"/>
    </xf>
    <xf numFmtId="0" fontId="40" fillId="0" borderId="129" xfId="0" applyFont="1" applyBorder="1" applyAlignment="1">
      <alignment horizontal="left" vertical="center" wrapText="1"/>
    </xf>
    <xf numFmtId="16" fontId="40" fillId="0" borderId="126" xfId="0" applyNumberFormat="1" applyFont="1" applyBorder="1" applyAlignment="1">
      <alignment horizontal="center" vertical="center"/>
    </xf>
    <xf numFmtId="0" fontId="17" fillId="0" borderId="123" xfId="0" applyFont="1" applyBorder="1" applyAlignment="1">
      <alignment horizontal="center" vertical="center"/>
    </xf>
    <xf numFmtId="16" fontId="40" fillId="0" borderId="123" xfId="0" applyNumberFormat="1" applyFont="1" applyBorder="1" applyAlignment="1">
      <alignment horizontal="center" vertical="center"/>
    </xf>
    <xf numFmtId="16" fontId="40" fillId="0" borderId="125" xfId="0" applyNumberFormat="1" applyFont="1" applyBorder="1" applyAlignment="1">
      <alignment horizontal="center" vertical="center"/>
    </xf>
    <xf numFmtId="0" fontId="39" fillId="6" borderId="20" xfId="0" applyFont="1" applyFill="1" applyBorder="1" applyAlignment="1">
      <alignment horizontal="left" vertical="center" wrapText="1"/>
    </xf>
    <xf numFmtId="0" fontId="39" fillId="6" borderId="130" xfId="0" applyFont="1" applyFill="1" applyBorder="1" applyAlignment="1">
      <alignment horizontal="center" vertical="center" wrapText="1"/>
    </xf>
    <xf numFmtId="0" fontId="39" fillId="6" borderId="131" xfId="0" applyFont="1" applyFill="1" applyBorder="1" applyAlignment="1">
      <alignment horizontal="center" vertical="center" wrapText="1"/>
    </xf>
    <xf numFmtId="0" fontId="39" fillId="0" borderId="132" xfId="0" applyFont="1" applyBorder="1" applyAlignment="1">
      <alignment horizontal="center" vertical="center"/>
    </xf>
    <xf numFmtId="16" fontId="3" fillId="0" borderId="28" xfId="0" applyNumberFormat="1" applyFont="1" applyBorder="1" applyAlignment="1">
      <alignment horizontal="center" vertical="center"/>
    </xf>
    <xf numFmtId="16" fontId="3" fillId="0" borderId="60" xfId="0" applyNumberFormat="1" applyFont="1" applyBorder="1" applyAlignment="1">
      <alignment horizontal="center" vertical="center"/>
    </xf>
    <xf numFmtId="0" fontId="3" fillId="0" borderId="133" xfId="0" applyFont="1" applyBorder="1"/>
    <xf numFmtId="0" fontId="3" fillId="0" borderId="134" xfId="0" applyFont="1" applyBorder="1"/>
    <xf numFmtId="16" fontId="3" fillId="0" borderId="30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vertical="center" wrapText="1"/>
    </xf>
    <xf numFmtId="0" fontId="22" fillId="0" borderId="133" xfId="0" applyFont="1" applyBorder="1" applyAlignment="1">
      <alignment vertical="center"/>
    </xf>
    <xf numFmtId="0" fontId="3" fillId="0" borderId="134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/>
    </xf>
    <xf numFmtId="0" fontId="2" fillId="5" borderId="82" xfId="0" applyFont="1" applyFill="1" applyBorder="1" applyAlignment="1" applyProtection="1">
      <alignment horizontal="center" vertical="center" wrapText="1"/>
      <protection hidden="1"/>
    </xf>
    <xf numFmtId="0" fontId="2" fillId="5" borderId="80" xfId="0" applyFont="1" applyFill="1" applyBorder="1" applyAlignment="1" applyProtection="1">
      <alignment horizontal="center" vertical="center" wrapText="1"/>
      <protection hidden="1"/>
    </xf>
    <xf numFmtId="0" fontId="2" fillId="5" borderId="81" xfId="0" applyFont="1" applyFill="1" applyBorder="1" applyAlignment="1" applyProtection="1">
      <alignment horizontal="center" vertical="center" wrapText="1"/>
      <protection hidden="1"/>
    </xf>
    <xf numFmtId="165" fontId="3" fillId="0" borderId="26" xfId="2" quotePrefix="1" applyFont="1" applyBorder="1" applyAlignment="1">
      <alignment horizontal="center" vertical="center"/>
    </xf>
    <xf numFmtId="165" fontId="3" fillId="0" borderId="10" xfId="2" quotePrefix="1" applyFont="1" applyBorder="1" applyAlignment="1">
      <alignment horizontal="center" vertical="center"/>
    </xf>
    <xf numFmtId="0" fontId="3" fillId="6" borderId="22" xfId="0" applyFont="1" applyFill="1" applyBorder="1"/>
    <xf numFmtId="165" fontId="3" fillId="3" borderId="19" xfId="2" quotePrefix="1" applyFont="1" applyFill="1" applyBorder="1" applyAlignment="1">
      <alignment horizontal="center" vertical="center"/>
    </xf>
    <xf numFmtId="165" fontId="3" fillId="3" borderId="3" xfId="2" applyFont="1" applyFill="1" applyBorder="1" applyAlignment="1">
      <alignment horizontal="center" vertical="center"/>
    </xf>
    <xf numFmtId="165" fontId="3" fillId="0" borderId="11" xfId="2" quotePrefix="1" applyFont="1" applyBorder="1" applyAlignment="1">
      <alignment horizontal="center" vertical="center"/>
    </xf>
    <xf numFmtId="0" fontId="3" fillId="4" borderId="22" xfId="0" applyFont="1" applyFill="1" applyBorder="1"/>
    <xf numFmtId="165" fontId="3" fillId="3" borderId="27" xfId="2" quotePrefix="1" applyFont="1" applyFill="1" applyBorder="1" applyAlignment="1">
      <alignment horizontal="center" vertical="center"/>
    </xf>
    <xf numFmtId="165" fontId="3" fillId="3" borderId="12" xfId="2" applyFont="1" applyFill="1" applyBorder="1" applyAlignment="1">
      <alignment horizontal="center" vertical="center"/>
    </xf>
    <xf numFmtId="0" fontId="3" fillId="6" borderId="51" xfId="0" applyFont="1" applyFill="1" applyBorder="1"/>
    <xf numFmtId="165" fontId="3" fillId="0" borderId="28" xfId="2" quotePrefix="1" applyFont="1" applyBorder="1" applyAlignment="1">
      <alignment horizontal="center" vertical="center"/>
    </xf>
    <xf numFmtId="0" fontId="3" fillId="6" borderId="133" xfId="0" applyFont="1" applyFill="1" applyBorder="1"/>
    <xf numFmtId="165" fontId="3" fillId="0" borderId="60" xfId="2" applyFont="1" applyBorder="1" applyAlignment="1">
      <alignment horizontal="center" vertical="center"/>
    </xf>
    <xf numFmtId="0" fontId="3" fillId="4" borderId="133" xfId="0" applyFont="1" applyFill="1" applyBorder="1"/>
    <xf numFmtId="165" fontId="3" fillId="0" borderId="30" xfId="2" applyFont="1" applyBorder="1" applyAlignment="1">
      <alignment horizontal="center" vertical="center"/>
    </xf>
    <xf numFmtId="165" fontId="3" fillId="0" borderId="13" xfId="2" applyFont="1" applyBorder="1" applyAlignment="1">
      <alignment horizontal="center" vertical="center"/>
    </xf>
    <xf numFmtId="16" fontId="3" fillId="3" borderId="60" xfId="0" applyNumberFormat="1" applyFont="1" applyFill="1" applyBorder="1" applyAlignment="1">
      <alignment horizontal="center" vertical="center"/>
    </xf>
    <xf numFmtId="0" fontId="22" fillId="4" borderId="133" xfId="0" applyFont="1" applyFill="1" applyBorder="1" applyAlignment="1">
      <alignment vertical="center"/>
    </xf>
    <xf numFmtId="0" fontId="3" fillId="6" borderId="21" xfId="0" applyFont="1" applyFill="1" applyBorder="1" applyAlignment="1">
      <alignment horizontal="left" vertical="center"/>
    </xf>
    <xf numFmtId="165" fontId="5" fillId="0" borderId="34" xfId="2" quotePrefix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/>
    </xf>
    <xf numFmtId="165" fontId="17" fillId="0" borderId="136" xfId="2" applyFont="1" applyBorder="1" applyAlignment="1">
      <alignment horizontal="center" vertical="center"/>
    </xf>
    <xf numFmtId="165" fontId="17" fillId="3" borderId="137" xfId="2" applyFont="1" applyFill="1" applyBorder="1" applyAlignment="1">
      <alignment horizontal="center" vertical="center"/>
    </xf>
    <xf numFmtId="165" fontId="17" fillId="0" borderId="138" xfId="2" quotePrefix="1" applyFont="1" applyBorder="1" applyAlignment="1">
      <alignment horizontal="center"/>
    </xf>
    <xf numFmtId="165" fontId="17" fillId="0" borderId="139" xfId="0" applyNumberFormat="1" applyFont="1" applyBorder="1" applyAlignment="1">
      <alignment horizontal="center"/>
    </xf>
    <xf numFmtId="165" fontId="48" fillId="0" borderId="140" xfId="2" quotePrefix="1" applyFont="1" applyBorder="1" applyAlignment="1">
      <alignment horizontal="center" vertical="center"/>
    </xf>
    <xf numFmtId="165" fontId="17" fillId="0" borderId="141" xfId="0" applyNumberFormat="1" applyFont="1" applyBorder="1" applyAlignment="1">
      <alignment horizontal="center"/>
    </xf>
    <xf numFmtId="165" fontId="48" fillId="0" borderId="142" xfId="2" quotePrefix="1" applyFont="1" applyBorder="1" applyAlignment="1">
      <alignment horizontal="center" vertical="center"/>
    </xf>
    <xf numFmtId="165" fontId="17" fillId="0" borderId="143" xfId="0" applyNumberFormat="1" applyFont="1" applyBorder="1" applyAlignment="1">
      <alignment horizontal="center"/>
    </xf>
    <xf numFmtId="165" fontId="48" fillId="0" borderId="144" xfId="2" quotePrefix="1" applyFont="1" applyBorder="1" applyAlignment="1">
      <alignment horizontal="center" vertical="center"/>
    </xf>
    <xf numFmtId="165" fontId="17" fillId="0" borderId="145" xfId="2" applyFont="1" applyBorder="1" applyAlignment="1">
      <alignment horizontal="center" vertical="center"/>
    </xf>
    <xf numFmtId="165" fontId="17" fillId="3" borderId="146" xfId="2" applyFont="1" applyFill="1" applyBorder="1" applyAlignment="1">
      <alignment horizontal="center" vertical="center"/>
    </xf>
    <xf numFmtId="165" fontId="17" fillId="0" borderId="99" xfId="2" quotePrefix="1" applyFont="1" applyBorder="1" applyAlignment="1">
      <alignment horizontal="center"/>
    </xf>
    <xf numFmtId="165" fontId="17" fillId="0" borderId="100" xfId="0" applyNumberFormat="1" applyFont="1" applyBorder="1" applyAlignment="1">
      <alignment horizontal="center"/>
    </xf>
    <xf numFmtId="165" fontId="5" fillId="0" borderId="46" xfId="2" quotePrefix="1" applyFont="1" applyBorder="1" applyAlignment="1">
      <alignment horizontal="center" vertical="center"/>
    </xf>
    <xf numFmtId="165" fontId="5" fillId="0" borderId="46" xfId="2" applyFont="1" applyBorder="1" applyAlignment="1">
      <alignment horizontal="center" vertical="center"/>
    </xf>
    <xf numFmtId="165" fontId="5" fillId="0" borderId="46" xfId="2" quotePrefix="1" applyFont="1" applyBorder="1" applyAlignment="1">
      <alignment horizontal="center"/>
    </xf>
    <xf numFmtId="165" fontId="5" fillId="0" borderId="46" xfId="0" applyNumberFormat="1" applyFont="1" applyBorder="1" applyAlignment="1">
      <alignment horizontal="center" vertical="center" wrapText="1"/>
    </xf>
    <xf numFmtId="0" fontId="17" fillId="0" borderId="147" xfId="0" applyFont="1" applyBorder="1"/>
    <xf numFmtId="165" fontId="5" fillId="0" borderId="53" xfId="2" quotePrefix="1" applyFont="1" applyBorder="1" applyAlignment="1">
      <alignment horizontal="center" vertical="center"/>
    </xf>
    <xf numFmtId="165" fontId="5" fillId="0" borderId="53" xfId="2" applyFont="1" applyBorder="1" applyAlignment="1">
      <alignment horizontal="center" vertical="center"/>
    </xf>
    <xf numFmtId="165" fontId="5" fillId="0" borderId="53" xfId="2" quotePrefix="1" applyFont="1" applyBorder="1" applyAlignment="1">
      <alignment horizontal="center"/>
    </xf>
    <xf numFmtId="165" fontId="5" fillId="0" borderId="148" xfId="2" quotePrefix="1" applyFont="1" applyBorder="1" applyAlignment="1">
      <alignment horizontal="center" vertical="center"/>
    </xf>
    <xf numFmtId="165" fontId="5" fillId="0" borderId="149" xfId="2" quotePrefix="1" applyFont="1" applyBorder="1" applyAlignment="1">
      <alignment horizontal="center" vertical="center"/>
    </xf>
    <xf numFmtId="165" fontId="5" fillId="0" borderId="149" xfId="2" applyFont="1" applyBorder="1" applyAlignment="1">
      <alignment horizontal="center" vertical="center"/>
    </xf>
    <xf numFmtId="165" fontId="5" fillId="0" borderId="149" xfId="2" quotePrefix="1" applyFont="1" applyBorder="1" applyAlignment="1">
      <alignment horizontal="center"/>
    </xf>
    <xf numFmtId="165" fontId="5" fillId="0" borderId="149" xfId="0" applyNumberFormat="1" applyFont="1" applyBorder="1" applyAlignment="1">
      <alignment horizontal="center" vertical="center" wrapText="1"/>
    </xf>
    <xf numFmtId="165" fontId="5" fillId="0" borderId="150" xfId="0" applyNumberFormat="1" applyFont="1" applyBorder="1" applyAlignment="1">
      <alignment horizontal="center"/>
    </xf>
    <xf numFmtId="165" fontId="5" fillId="0" borderId="140" xfId="2" quotePrefix="1" applyFont="1" applyBorder="1" applyAlignment="1">
      <alignment horizontal="center" vertical="center"/>
    </xf>
    <xf numFmtId="165" fontId="5" fillId="0" borderId="141" xfId="0" applyNumberFormat="1" applyFont="1" applyBorder="1" applyAlignment="1">
      <alignment horizontal="center"/>
    </xf>
    <xf numFmtId="165" fontId="5" fillId="0" borderId="151" xfId="2" quotePrefix="1" applyFont="1" applyBorder="1" applyAlignment="1">
      <alignment horizontal="center" vertical="center"/>
    </xf>
    <xf numFmtId="165" fontId="5" fillId="0" borderId="152" xfId="2" applyFont="1" applyBorder="1" applyAlignment="1">
      <alignment horizontal="center" vertical="center"/>
    </xf>
    <xf numFmtId="165" fontId="5" fillId="0" borderId="153" xfId="2" quotePrefix="1" applyFont="1" applyBorder="1" applyAlignment="1">
      <alignment horizontal="center" vertical="center"/>
    </xf>
    <xf numFmtId="165" fontId="5" fillId="0" borderId="154" xfId="0" applyNumberFormat="1" applyFont="1" applyBorder="1" applyAlignment="1">
      <alignment horizontal="center"/>
    </xf>
    <xf numFmtId="165" fontId="5" fillId="0" borderId="144" xfId="2" quotePrefix="1" applyFont="1" applyBorder="1" applyAlignment="1">
      <alignment horizontal="center" vertical="center"/>
    </xf>
    <xf numFmtId="165" fontId="5" fillId="0" borderId="155" xfId="2" quotePrefix="1" applyFont="1" applyBorder="1" applyAlignment="1">
      <alignment horizontal="center" vertical="center"/>
    </xf>
    <xf numFmtId="165" fontId="5" fillId="0" borderId="155" xfId="2" applyFont="1" applyBorder="1" applyAlignment="1">
      <alignment horizontal="center" vertical="center"/>
    </xf>
    <xf numFmtId="165" fontId="5" fillId="0" borderId="155" xfId="2" quotePrefix="1" applyFont="1" applyBorder="1" applyAlignment="1">
      <alignment horizontal="center"/>
    </xf>
    <xf numFmtId="165" fontId="5" fillId="0" borderId="155" xfId="0" applyNumberFormat="1" applyFont="1" applyBorder="1" applyAlignment="1">
      <alignment horizontal="center" vertical="center" wrapText="1"/>
    </xf>
    <xf numFmtId="165" fontId="5" fillId="0" borderId="156" xfId="0" applyNumberFormat="1" applyFont="1" applyBorder="1" applyAlignment="1">
      <alignment horizontal="center"/>
    </xf>
    <xf numFmtId="0" fontId="17" fillId="0" borderId="124" xfId="0" applyFont="1" applyBorder="1"/>
    <xf numFmtId="0" fontId="17" fillId="0" borderId="101" xfId="0" applyFont="1" applyBorder="1"/>
    <xf numFmtId="0" fontId="17" fillId="0" borderId="157" xfId="0" applyFont="1" applyBorder="1"/>
    <xf numFmtId="165" fontId="48" fillId="0" borderId="135" xfId="2" quotePrefix="1" applyFont="1" applyBorder="1" applyAlignment="1">
      <alignment horizontal="center" vertical="center"/>
    </xf>
    <xf numFmtId="0" fontId="23" fillId="12" borderId="3" xfId="0" applyNumberFormat="1" applyFont="1" applyFill="1" applyBorder="1" applyAlignment="1"/>
    <xf numFmtId="0" fontId="23" fillId="12" borderId="3" xfId="0" applyNumberFormat="1" applyFont="1" applyFill="1" applyBorder="1" applyAlignment="1">
      <alignment horizontal="center"/>
    </xf>
    <xf numFmtId="166" fontId="23" fillId="12" borderId="3" xfId="0" applyNumberFormat="1" applyFont="1" applyFill="1" applyBorder="1" applyAlignment="1">
      <alignment horizontal="center"/>
    </xf>
    <xf numFmtId="166" fontId="23" fillId="12" borderId="3" xfId="0" applyNumberFormat="1" applyFont="1" applyFill="1" applyBorder="1" applyAlignment="1">
      <alignment horizontal="center" vertical="center"/>
    </xf>
    <xf numFmtId="49" fontId="52" fillId="0" borderId="158" xfId="0" applyNumberFormat="1" applyFont="1" applyBorder="1" applyAlignment="1">
      <alignment horizontal="center" vertical="center" wrapText="1"/>
    </xf>
    <xf numFmtId="49" fontId="53" fillId="0" borderId="158" xfId="0" applyNumberFormat="1" applyFont="1" applyBorder="1" applyAlignment="1">
      <alignment horizontal="center" vertical="center" wrapText="1"/>
    </xf>
    <xf numFmtId="166" fontId="54" fillId="0" borderId="159" xfId="0" applyNumberFormat="1" applyFont="1" applyFill="1" applyBorder="1" applyAlignment="1">
      <alignment horizontal="center" vertical="center"/>
    </xf>
    <xf numFmtId="49" fontId="55" fillId="0" borderId="158" xfId="0" applyNumberFormat="1" applyFont="1" applyFill="1" applyBorder="1" applyAlignment="1">
      <alignment horizontal="center" vertical="center" wrapText="1"/>
    </xf>
    <xf numFmtId="49" fontId="57" fillId="0" borderId="159" xfId="0" applyNumberFormat="1" applyFont="1" applyFill="1" applyBorder="1" applyAlignment="1">
      <alignment horizontal="center" vertical="center" wrapText="1"/>
    </xf>
    <xf numFmtId="166" fontId="58" fillId="0" borderId="47" xfId="0" applyNumberFormat="1" applyFont="1" applyFill="1" applyBorder="1" applyAlignment="1">
      <alignment horizontal="center" vertical="center"/>
    </xf>
    <xf numFmtId="49" fontId="52" fillId="0" borderId="158" xfId="0" applyNumberFormat="1" applyFont="1" applyFill="1" applyBorder="1" applyAlignment="1">
      <alignment horizontal="center" vertical="center" wrapText="1"/>
    </xf>
    <xf numFmtId="49" fontId="59" fillId="0" borderId="158" xfId="0" applyNumberFormat="1" applyFont="1" applyFill="1" applyBorder="1" applyAlignment="1">
      <alignment horizontal="center" vertical="center" wrapText="1"/>
    </xf>
    <xf numFmtId="49" fontId="60" fillId="0" borderId="159" xfId="0" applyNumberFormat="1" applyFont="1" applyFill="1" applyBorder="1" applyAlignment="1">
      <alignment horizontal="center" vertical="center" wrapText="1"/>
    </xf>
    <xf numFmtId="0" fontId="61" fillId="12" borderId="0" xfId="0" applyNumberFormat="1" applyFont="1" applyFill="1" applyAlignment="1"/>
    <xf numFmtId="165" fontId="62" fillId="0" borderId="0" xfId="0" applyNumberFormat="1" applyFont="1"/>
    <xf numFmtId="0" fontId="63" fillId="0" borderId="0" xfId="0" applyFont="1"/>
    <xf numFmtId="0" fontId="64" fillId="0" borderId="0" xfId="0" applyFont="1"/>
    <xf numFmtId="165" fontId="64" fillId="0" borderId="0" xfId="0" applyNumberFormat="1" applyFont="1" applyFill="1" applyAlignment="1"/>
    <xf numFmtId="165" fontId="63" fillId="0" borderId="0" xfId="0" applyNumberFormat="1" applyFont="1" applyFill="1" applyAlignment="1"/>
    <xf numFmtId="0" fontId="65" fillId="0" borderId="0" xfId="0" applyFont="1"/>
    <xf numFmtId="0" fontId="66" fillId="0" borderId="163" xfId="0" applyFont="1" applyBorder="1" applyAlignment="1">
      <alignment horizontal="center" vertical="center" wrapText="1"/>
    </xf>
    <xf numFmtId="49" fontId="67" fillId="0" borderId="158" xfId="0" applyNumberFormat="1" applyFont="1" applyBorder="1" applyAlignment="1">
      <alignment horizontal="center" vertical="center" wrapText="1"/>
    </xf>
    <xf numFmtId="49" fontId="67" fillId="0" borderId="158" xfId="0" applyNumberFormat="1" applyFont="1" applyFill="1" applyBorder="1" applyAlignment="1">
      <alignment horizontal="center" vertical="center" wrapText="1"/>
    </xf>
    <xf numFmtId="49" fontId="68" fillId="0" borderId="158" xfId="0" applyNumberFormat="1" applyFont="1" applyFill="1" applyBorder="1" applyAlignment="1">
      <alignment horizontal="center" vertical="center" wrapText="1"/>
    </xf>
    <xf numFmtId="166" fontId="69" fillId="0" borderId="159" xfId="0" applyNumberFormat="1" applyFont="1" applyFill="1" applyBorder="1" applyAlignment="1">
      <alignment horizontal="center" vertical="center"/>
    </xf>
    <xf numFmtId="49" fontId="70" fillId="0" borderId="158" xfId="0" applyNumberFormat="1" applyFont="1" applyFill="1" applyBorder="1" applyAlignment="1">
      <alignment horizontal="center" vertical="center" wrapText="1"/>
    </xf>
    <xf numFmtId="49" fontId="71" fillId="0" borderId="158" xfId="0" applyNumberFormat="1" applyFont="1" applyFill="1" applyBorder="1" applyAlignment="1">
      <alignment horizontal="center" vertical="center" wrapText="1"/>
    </xf>
    <xf numFmtId="49" fontId="70" fillId="0" borderId="158" xfId="0" applyNumberFormat="1" applyFont="1" applyBorder="1" applyAlignment="1">
      <alignment horizontal="center" vertical="center" wrapText="1"/>
    </xf>
    <xf numFmtId="49" fontId="71" fillId="0" borderId="158" xfId="0" applyNumberFormat="1" applyFont="1" applyBorder="1" applyAlignment="1">
      <alignment horizontal="center" vertical="center" wrapText="1"/>
    </xf>
    <xf numFmtId="49" fontId="72" fillId="0" borderId="158" xfId="0" applyNumberFormat="1" applyFont="1" applyBorder="1" applyAlignment="1">
      <alignment horizontal="center" vertical="center" wrapText="1"/>
    </xf>
    <xf numFmtId="166" fontId="23" fillId="12" borderId="67" xfId="0" applyNumberFormat="1" applyFont="1" applyFill="1" applyBorder="1" applyAlignment="1">
      <alignment horizontal="center"/>
    </xf>
    <xf numFmtId="166" fontId="23" fillId="12" borderId="19" xfId="0" applyNumberFormat="1" applyFont="1" applyFill="1" applyBorder="1" applyAlignment="1">
      <alignment horizontal="center"/>
    </xf>
    <xf numFmtId="0" fontId="51" fillId="0" borderId="3" xfId="0" applyNumberFormat="1" applyFont="1" applyFill="1" applyBorder="1" applyAlignment="1">
      <alignment horizontal="center" vertical="center" wrapText="1"/>
    </xf>
    <xf numFmtId="0" fontId="51" fillId="0" borderId="159" xfId="0" applyNumberFormat="1" applyFont="1" applyFill="1" applyBorder="1" applyAlignment="1">
      <alignment horizontal="center" vertical="center"/>
    </xf>
    <xf numFmtId="0" fontId="56" fillId="0" borderId="160" xfId="0" applyFont="1" applyBorder="1" applyAlignment="1">
      <alignment horizontal="center" vertical="center" wrapText="1"/>
    </xf>
    <xf numFmtId="0" fontId="56" fillId="0" borderId="161" xfId="0" applyFont="1" applyBorder="1" applyAlignment="1">
      <alignment horizontal="center" vertical="center" wrapText="1"/>
    </xf>
    <xf numFmtId="0" fontId="56" fillId="0" borderId="162" xfId="0" applyFont="1" applyBorder="1" applyAlignment="1">
      <alignment horizontal="center" vertical="center" wrapText="1"/>
    </xf>
    <xf numFmtId="0" fontId="56" fillId="0" borderId="163" xfId="0" applyFont="1" applyBorder="1" applyAlignment="1">
      <alignment horizontal="center" vertical="center" wrapText="1"/>
    </xf>
    <xf numFmtId="0" fontId="56" fillId="0" borderId="164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164" fontId="16" fillId="2" borderId="113" xfId="1" applyFont="1" applyBorder="1" applyAlignment="1">
      <alignment horizontal="left" vertical="center"/>
    </xf>
    <xf numFmtId="164" fontId="16" fillId="2" borderId="114" xfId="1" applyFont="1" applyBorder="1" applyAlignment="1">
      <alignment horizontal="left" vertical="center"/>
    </xf>
    <xf numFmtId="0" fontId="18" fillId="7" borderId="0" xfId="0" applyFont="1" applyFill="1" applyAlignment="1">
      <alignment horizontal="center" vertical="center"/>
    </xf>
    <xf numFmtId="164" fontId="15" fillId="2" borderId="17" xfId="1" applyFont="1" applyBorder="1" applyAlignment="1">
      <alignment horizontal="left" vertical="center"/>
    </xf>
    <xf numFmtId="164" fontId="15" fillId="2" borderId="18" xfId="1" applyFont="1" applyBorder="1" applyAlignment="1">
      <alignment horizontal="left" vertical="center"/>
    </xf>
    <xf numFmtId="164" fontId="15" fillId="2" borderId="14" xfId="1" applyFont="1" applyBorder="1" applyAlignment="1">
      <alignment horizontal="left" vertical="center"/>
    </xf>
    <xf numFmtId="164" fontId="15" fillId="2" borderId="15" xfId="1" applyFont="1" applyBorder="1" applyAlignment="1">
      <alignment horizontal="left" vertical="center"/>
    </xf>
    <xf numFmtId="164" fontId="15" fillId="2" borderId="29" xfId="1" applyFont="1" applyBorder="1" applyAlignment="1">
      <alignment horizontal="left"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13" xfId="0" applyFont="1" applyFill="1" applyBorder="1" applyAlignment="1">
      <alignment horizontal="left" vertical="center"/>
    </xf>
    <xf numFmtId="0" fontId="10" fillId="2" borderId="114" xfId="0" applyFont="1" applyFill="1" applyBorder="1" applyAlignment="1">
      <alignment horizontal="left" vertical="center"/>
    </xf>
    <xf numFmtId="0" fontId="37" fillId="8" borderId="89" xfId="0" applyFont="1" applyFill="1" applyBorder="1" applyAlignment="1">
      <alignment horizontal="left" vertical="center"/>
    </xf>
    <xf numFmtId="164" fontId="16" fillId="2" borderId="17" xfId="1" applyFont="1" applyBorder="1" applyAlignment="1">
      <alignment horizontal="left" vertical="center"/>
    </xf>
    <xf numFmtId="164" fontId="16" fillId="2" borderId="18" xfId="1" applyFont="1" applyBorder="1" applyAlignment="1">
      <alignment horizontal="left" vertical="center"/>
    </xf>
    <xf numFmtId="164" fontId="16" fillId="2" borderId="14" xfId="1" applyFont="1" applyBorder="1" applyAlignment="1">
      <alignment horizontal="left" vertical="center"/>
    </xf>
    <xf numFmtId="164" fontId="16" fillId="2" borderId="68" xfId="1" applyFont="1" applyBorder="1" applyAlignment="1">
      <alignment vertical="center"/>
    </xf>
    <xf numFmtId="0" fontId="46" fillId="2" borderId="89" xfId="0" applyFont="1" applyFill="1" applyBorder="1" applyAlignment="1">
      <alignment wrapText="1"/>
    </xf>
    <xf numFmtId="0" fontId="16" fillId="11" borderId="78" xfId="0" applyFont="1" applyFill="1" applyBorder="1" applyAlignment="1">
      <alignment horizontal="left" vertical="center" wrapText="1"/>
    </xf>
    <xf numFmtId="0" fontId="16" fillId="11" borderId="0" xfId="0" applyFont="1" applyFill="1" applyAlignment="1">
      <alignment horizontal="left" vertical="center" wrapText="1"/>
    </xf>
    <xf numFmtId="164" fontId="16" fillId="2" borderId="4" xfId="1" applyFont="1" applyBorder="1" applyAlignment="1">
      <alignment horizontal="left" vertical="center"/>
    </xf>
    <xf numFmtId="164" fontId="16" fillId="2" borderId="58" xfId="1" applyFont="1" applyBorder="1" applyAlignment="1">
      <alignment horizontal="left" vertical="center"/>
    </xf>
    <xf numFmtId="0" fontId="10" fillId="9" borderId="61" xfId="0" applyFont="1" applyFill="1" applyBorder="1" applyAlignment="1"/>
    <xf numFmtId="0" fontId="10" fillId="9" borderId="62" xfId="0" applyFont="1" applyFill="1" applyBorder="1" applyAlignment="1"/>
    <xf numFmtId="0" fontId="18" fillId="8" borderId="0" xfId="0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10" fillId="2" borderId="0" xfId="0" applyFont="1" applyFill="1" applyAlignment="1">
      <alignment vertical="center" wrapText="1"/>
    </xf>
    <xf numFmtId="164" fontId="15" fillId="2" borderId="4" xfId="1" applyFont="1" applyBorder="1" applyAlignment="1">
      <alignment vertical="center"/>
    </xf>
    <xf numFmtId="0" fontId="29" fillId="2" borderId="17" xfId="0" applyFont="1" applyFill="1" applyBorder="1" applyAlignment="1">
      <alignment horizontal="left"/>
    </xf>
    <xf numFmtId="0" fontId="29" fillId="2" borderId="18" xfId="0" applyFont="1" applyFill="1" applyBorder="1" applyAlignment="1">
      <alignment horizontal="left"/>
    </xf>
    <xf numFmtId="0" fontId="29" fillId="2" borderId="24" xfId="0" applyFont="1" applyFill="1" applyBorder="1" applyAlignment="1">
      <alignment horizontal="left"/>
    </xf>
    <xf numFmtId="0" fontId="29" fillId="2" borderId="0" xfId="0" applyFont="1" applyFill="1" applyAlignment="1">
      <alignment horizontal="left"/>
    </xf>
    <xf numFmtId="164" fontId="16" fillId="2" borderId="55" xfId="1" applyFont="1" applyBorder="1" applyAlignment="1">
      <alignment horizontal="left" vertical="center"/>
    </xf>
    <xf numFmtId="164" fontId="30" fillId="2" borderId="17" xfId="1" applyFont="1" applyBorder="1" applyAlignment="1">
      <alignment horizontal="left" vertical="center"/>
    </xf>
    <xf numFmtId="164" fontId="30" fillId="2" borderId="51" xfId="1" applyFont="1" applyBorder="1" applyAlignment="1">
      <alignment horizontal="left" vertical="center"/>
    </xf>
  </cellXfs>
  <cellStyles count="4">
    <cellStyle name="LineTableCell" xfId="2"/>
    <cellStyle name="Normal" xfId="0" builtinId="0"/>
    <cellStyle name="Normal 6" xfId="3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BFA6CC2-D8A4-4214-8FBB-4EFDEB169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C052C47-BE3F-48E7-9D97-156BEF269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854074</xdr:colOff>
      <xdr:row>3</xdr:row>
      <xdr:rowOff>91466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DD6545E-9035-4B44-A7F9-75065D13E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178299" cy="60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workbookViewId="0">
      <selection activeCell="L20" sqref="L20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48" max="248" width="17.7109375" customWidth="1"/>
    <col min="249" max="252" width="15.7109375" customWidth="1"/>
    <col min="253" max="253" width="6.42578125" customWidth="1"/>
    <col min="254" max="254" width="9.42578125" customWidth="1"/>
    <col min="255" max="255" width="15.7109375" customWidth="1"/>
    <col min="504" max="504" width="17.7109375" customWidth="1"/>
    <col min="505" max="508" width="15.7109375" customWidth="1"/>
    <col min="509" max="509" width="6.42578125" customWidth="1"/>
    <col min="510" max="510" width="9.42578125" customWidth="1"/>
    <col min="511" max="511" width="15.7109375" customWidth="1"/>
    <col min="760" max="760" width="17.7109375" customWidth="1"/>
    <col min="761" max="764" width="15.7109375" customWidth="1"/>
    <col min="765" max="765" width="6.42578125" customWidth="1"/>
    <col min="766" max="766" width="9.42578125" customWidth="1"/>
    <col min="767" max="767" width="15.7109375" customWidth="1"/>
    <col min="1016" max="1016" width="17.7109375" customWidth="1"/>
    <col min="1017" max="1020" width="15.7109375" customWidth="1"/>
    <col min="1021" max="1021" width="6.42578125" customWidth="1"/>
    <col min="1022" max="1022" width="9.42578125" customWidth="1"/>
    <col min="1023" max="1023" width="15.7109375" customWidth="1"/>
    <col min="1272" max="1272" width="17.7109375" customWidth="1"/>
    <col min="1273" max="1276" width="15.7109375" customWidth="1"/>
    <col min="1277" max="1277" width="6.42578125" customWidth="1"/>
    <col min="1278" max="1278" width="9.42578125" customWidth="1"/>
    <col min="1279" max="1279" width="15.7109375" customWidth="1"/>
    <col min="1528" max="1528" width="17.7109375" customWidth="1"/>
    <col min="1529" max="1532" width="15.7109375" customWidth="1"/>
    <col min="1533" max="1533" width="6.42578125" customWidth="1"/>
    <col min="1534" max="1534" width="9.42578125" customWidth="1"/>
    <col min="1535" max="1535" width="15.7109375" customWidth="1"/>
    <col min="1784" max="1784" width="17.7109375" customWidth="1"/>
    <col min="1785" max="1788" width="15.7109375" customWidth="1"/>
    <col min="1789" max="1789" width="6.42578125" customWidth="1"/>
    <col min="1790" max="1790" width="9.42578125" customWidth="1"/>
    <col min="1791" max="1791" width="15.7109375" customWidth="1"/>
    <col min="2040" max="2040" width="17.7109375" customWidth="1"/>
    <col min="2041" max="2044" width="15.7109375" customWidth="1"/>
    <col min="2045" max="2045" width="6.42578125" customWidth="1"/>
    <col min="2046" max="2046" width="9.42578125" customWidth="1"/>
    <col min="2047" max="2047" width="15.7109375" customWidth="1"/>
    <col min="2296" max="2296" width="17.7109375" customWidth="1"/>
    <col min="2297" max="2300" width="15.7109375" customWidth="1"/>
    <col min="2301" max="2301" width="6.42578125" customWidth="1"/>
    <col min="2302" max="2302" width="9.42578125" customWidth="1"/>
    <col min="2303" max="2303" width="15.7109375" customWidth="1"/>
    <col min="2552" max="2552" width="17.7109375" customWidth="1"/>
    <col min="2553" max="2556" width="15.7109375" customWidth="1"/>
    <col min="2557" max="2557" width="6.42578125" customWidth="1"/>
    <col min="2558" max="2558" width="9.42578125" customWidth="1"/>
    <col min="2559" max="2559" width="15.7109375" customWidth="1"/>
    <col min="2808" max="2808" width="17.7109375" customWidth="1"/>
    <col min="2809" max="2812" width="15.7109375" customWidth="1"/>
    <col min="2813" max="2813" width="6.42578125" customWidth="1"/>
    <col min="2814" max="2814" width="9.42578125" customWidth="1"/>
    <col min="2815" max="2815" width="15.7109375" customWidth="1"/>
    <col min="3064" max="3064" width="17.7109375" customWidth="1"/>
    <col min="3065" max="3068" width="15.7109375" customWidth="1"/>
    <col min="3069" max="3069" width="6.42578125" customWidth="1"/>
    <col min="3070" max="3070" width="9.42578125" customWidth="1"/>
    <col min="3071" max="3071" width="15.7109375" customWidth="1"/>
    <col min="3320" max="3320" width="17.7109375" customWidth="1"/>
    <col min="3321" max="3324" width="15.7109375" customWidth="1"/>
    <col min="3325" max="3325" width="6.42578125" customWidth="1"/>
    <col min="3326" max="3326" width="9.42578125" customWidth="1"/>
    <col min="3327" max="3327" width="15.7109375" customWidth="1"/>
    <col min="3576" max="3576" width="17.7109375" customWidth="1"/>
    <col min="3577" max="3580" width="15.7109375" customWidth="1"/>
    <col min="3581" max="3581" width="6.42578125" customWidth="1"/>
    <col min="3582" max="3582" width="9.42578125" customWidth="1"/>
    <col min="3583" max="3583" width="15.7109375" customWidth="1"/>
    <col min="3832" max="3832" width="17.7109375" customWidth="1"/>
    <col min="3833" max="3836" width="15.7109375" customWidth="1"/>
    <col min="3837" max="3837" width="6.42578125" customWidth="1"/>
    <col min="3838" max="3838" width="9.42578125" customWidth="1"/>
    <col min="3839" max="3839" width="15.7109375" customWidth="1"/>
    <col min="4088" max="4088" width="17.7109375" customWidth="1"/>
    <col min="4089" max="4092" width="15.7109375" customWidth="1"/>
    <col min="4093" max="4093" width="6.42578125" customWidth="1"/>
    <col min="4094" max="4094" width="9.42578125" customWidth="1"/>
    <col min="4095" max="4095" width="15.7109375" customWidth="1"/>
    <col min="4344" max="4344" width="17.7109375" customWidth="1"/>
    <col min="4345" max="4348" width="15.7109375" customWidth="1"/>
    <col min="4349" max="4349" width="6.42578125" customWidth="1"/>
    <col min="4350" max="4350" width="9.42578125" customWidth="1"/>
    <col min="4351" max="4351" width="15.7109375" customWidth="1"/>
    <col min="4600" max="4600" width="17.7109375" customWidth="1"/>
    <col min="4601" max="4604" width="15.7109375" customWidth="1"/>
    <col min="4605" max="4605" width="6.42578125" customWidth="1"/>
    <col min="4606" max="4606" width="9.42578125" customWidth="1"/>
    <col min="4607" max="4607" width="15.7109375" customWidth="1"/>
    <col min="4856" max="4856" width="17.7109375" customWidth="1"/>
    <col min="4857" max="4860" width="15.7109375" customWidth="1"/>
    <col min="4861" max="4861" width="6.42578125" customWidth="1"/>
    <col min="4862" max="4862" width="9.42578125" customWidth="1"/>
    <col min="4863" max="4863" width="15.7109375" customWidth="1"/>
    <col min="5112" max="5112" width="17.7109375" customWidth="1"/>
    <col min="5113" max="5116" width="15.7109375" customWidth="1"/>
    <col min="5117" max="5117" width="6.42578125" customWidth="1"/>
    <col min="5118" max="5118" width="9.42578125" customWidth="1"/>
    <col min="5119" max="5119" width="15.7109375" customWidth="1"/>
    <col min="5368" max="5368" width="17.7109375" customWidth="1"/>
    <col min="5369" max="5372" width="15.7109375" customWidth="1"/>
    <col min="5373" max="5373" width="6.42578125" customWidth="1"/>
    <col min="5374" max="5374" width="9.42578125" customWidth="1"/>
    <col min="5375" max="5375" width="15.7109375" customWidth="1"/>
    <col min="5624" max="5624" width="17.7109375" customWidth="1"/>
    <col min="5625" max="5628" width="15.7109375" customWidth="1"/>
    <col min="5629" max="5629" width="6.42578125" customWidth="1"/>
    <col min="5630" max="5630" width="9.42578125" customWidth="1"/>
    <col min="5631" max="5631" width="15.7109375" customWidth="1"/>
    <col min="5880" max="5880" width="17.7109375" customWidth="1"/>
    <col min="5881" max="5884" width="15.7109375" customWidth="1"/>
    <col min="5885" max="5885" width="6.42578125" customWidth="1"/>
    <col min="5886" max="5886" width="9.42578125" customWidth="1"/>
    <col min="5887" max="5887" width="15.7109375" customWidth="1"/>
    <col min="6136" max="6136" width="17.7109375" customWidth="1"/>
    <col min="6137" max="6140" width="15.7109375" customWidth="1"/>
    <col min="6141" max="6141" width="6.42578125" customWidth="1"/>
    <col min="6142" max="6142" width="9.42578125" customWidth="1"/>
    <col min="6143" max="6143" width="15.7109375" customWidth="1"/>
    <col min="6392" max="6392" width="17.7109375" customWidth="1"/>
    <col min="6393" max="6396" width="15.7109375" customWidth="1"/>
    <col min="6397" max="6397" width="6.42578125" customWidth="1"/>
    <col min="6398" max="6398" width="9.42578125" customWidth="1"/>
    <col min="6399" max="6399" width="15.7109375" customWidth="1"/>
    <col min="6648" max="6648" width="17.7109375" customWidth="1"/>
    <col min="6649" max="6652" width="15.7109375" customWidth="1"/>
    <col min="6653" max="6653" width="6.42578125" customWidth="1"/>
    <col min="6654" max="6654" width="9.42578125" customWidth="1"/>
    <col min="6655" max="6655" width="15.7109375" customWidth="1"/>
    <col min="6904" max="6904" width="17.7109375" customWidth="1"/>
    <col min="6905" max="6908" width="15.7109375" customWidth="1"/>
    <col min="6909" max="6909" width="6.42578125" customWidth="1"/>
    <col min="6910" max="6910" width="9.42578125" customWidth="1"/>
    <col min="6911" max="6911" width="15.7109375" customWidth="1"/>
    <col min="7160" max="7160" width="17.7109375" customWidth="1"/>
    <col min="7161" max="7164" width="15.7109375" customWidth="1"/>
    <col min="7165" max="7165" width="6.42578125" customWidth="1"/>
    <col min="7166" max="7166" width="9.42578125" customWidth="1"/>
    <col min="7167" max="7167" width="15.7109375" customWidth="1"/>
    <col min="7416" max="7416" width="17.7109375" customWidth="1"/>
    <col min="7417" max="7420" width="15.7109375" customWidth="1"/>
    <col min="7421" max="7421" width="6.42578125" customWidth="1"/>
    <col min="7422" max="7422" width="9.42578125" customWidth="1"/>
    <col min="7423" max="7423" width="15.7109375" customWidth="1"/>
    <col min="7672" max="7672" width="17.7109375" customWidth="1"/>
    <col min="7673" max="7676" width="15.7109375" customWidth="1"/>
    <col min="7677" max="7677" width="6.42578125" customWidth="1"/>
    <col min="7678" max="7678" width="9.42578125" customWidth="1"/>
    <col min="7679" max="7679" width="15.7109375" customWidth="1"/>
    <col min="7928" max="7928" width="17.7109375" customWidth="1"/>
    <col min="7929" max="7932" width="15.7109375" customWidth="1"/>
    <col min="7933" max="7933" width="6.42578125" customWidth="1"/>
    <col min="7934" max="7934" width="9.42578125" customWidth="1"/>
    <col min="7935" max="7935" width="15.7109375" customWidth="1"/>
    <col min="8184" max="8184" width="17.7109375" customWidth="1"/>
    <col min="8185" max="8188" width="15.7109375" customWidth="1"/>
    <col min="8189" max="8189" width="6.42578125" customWidth="1"/>
    <col min="8190" max="8190" width="9.42578125" customWidth="1"/>
    <col min="8191" max="8191" width="15.7109375" customWidth="1"/>
    <col min="8440" max="8440" width="17.7109375" customWidth="1"/>
    <col min="8441" max="8444" width="15.7109375" customWidth="1"/>
    <col min="8445" max="8445" width="6.42578125" customWidth="1"/>
    <col min="8446" max="8446" width="9.42578125" customWidth="1"/>
    <col min="8447" max="8447" width="15.7109375" customWidth="1"/>
    <col min="8696" max="8696" width="17.7109375" customWidth="1"/>
    <col min="8697" max="8700" width="15.7109375" customWidth="1"/>
    <col min="8701" max="8701" width="6.42578125" customWidth="1"/>
    <col min="8702" max="8702" width="9.42578125" customWidth="1"/>
    <col min="8703" max="8703" width="15.7109375" customWidth="1"/>
    <col min="8952" max="8952" width="17.7109375" customWidth="1"/>
    <col min="8953" max="8956" width="15.7109375" customWidth="1"/>
    <col min="8957" max="8957" width="6.42578125" customWidth="1"/>
    <col min="8958" max="8958" width="9.42578125" customWidth="1"/>
    <col min="8959" max="8959" width="15.7109375" customWidth="1"/>
    <col min="9208" max="9208" width="17.7109375" customWidth="1"/>
    <col min="9209" max="9212" width="15.7109375" customWidth="1"/>
    <col min="9213" max="9213" width="6.42578125" customWidth="1"/>
    <col min="9214" max="9214" width="9.42578125" customWidth="1"/>
    <col min="9215" max="9215" width="15.7109375" customWidth="1"/>
    <col min="9464" max="9464" width="17.7109375" customWidth="1"/>
    <col min="9465" max="9468" width="15.7109375" customWidth="1"/>
    <col min="9469" max="9469" width="6.42578125" customWidth="1"/>
    <col min="9470" max="9470" width="9.42578125" customWidth="1"/>
    <col min="9471" max="9471" width="15.7109375" customWidth="1"/>
    <col min="9720" max="9720" width="17.7109375" customWidth="1"/>
    <col min="9721" max="9724" width="15.7109375" customWidth="1"/>
    <col min="9725" max="9725" width="6.42578125" customWidth="1"/>
    <col min="9726" max="9726" width="9.42578125" customWidth="1"/>
    <col min="9727" max="9727" width="15.7109375" customWidth="1"/>
    <col min="9976" max="9976" width="17.7109375" customWidth="1"/>
    <col min="9977" max="9980" width="15.7109375" customWidth="1"/>
    <col min="9981" max="9981" width="6.42578125" customWidth="1"/>
    <col min="9982" max="9982" width="9.42578125" customWidth="1"/>
    <col min="9983" max="9983" width="15.7109375" customWidth="1"/>
    <col min="10232" max="10232" width="17.7109375" customWidth="1"/>
    <col min="10233" max="10236" width="15.7109375" customWidth="1"/>
    <col min="10237" max="10237" width="6.42578125" customWidth="1"/>
    <col min="10238" max="10238" width="9.42578125" customWidth="1"/>
    <col min="10239" max="10239" width="15.7109375" customWidth="1"/>
    <col min="10488" max="10488" width="17.7109375" customWidth="1"/>
    <col min="10489" max="10492" width="15.7109375" customWidth="1"/>
    <col min="10493" max="10493" width="6.42578125" customWidth="1"/>
    <col min="10494" max="10494" width="9.42578125" customWidth="1"/>
    <col min="10495" max="10495" width="15.7109375" customWidth="1"/>
    <col min="10744" max="10744" width="17.7109375" customWidth="1"/>
    <col min="10745" max="10748" width="15.7109375" customWidth="1"/>
    <col min="10749" max="10749" width="6.42578125" customWidth="1"/>
    <col min="10750" max="10750" width="9.42578125" customWidth="1"/>
    <col min="10751" max="10751" width="15.7109375" customWidth="1"/>
    <col min="11000" max="11000" width="17.7109375" customWidth="1"/>
    <col min="11001" max="11004" width="15.7109375" customWidth="1"/>
    <col min="11005" max="11005" width="6.42578125" customWidth="1"/>
    <col min="11006" max="11006" width="9.42578125" customWidth="1"/>
    <col min="11007" max="11007" width="15.7109375" customWidth="1"/>
    <col min="11256" max="11256" width="17.7109375" customWidth="1"/>
    <col min="11257" max="11260" width="15.7109375" customWidth="1"/>
    <col min="11261" max="11261" width="6.42578125" customWidth="1"/>
    <col min="11262" max="11262" width="9.42578125" customWidth="1"/>
    <col min="11263" max="11263" width="15.7109375" customWidth="1"/>
    <col min="11512" max="11512" width="17.7109375" customWidth="1"/>
    <col min="11513" max="11516" width="15.7109375" customWidth="1"/>
    <col min="11517" max="11517" width="6.42578125" customWidth="1"/>
    <col min="11518" max="11518" width="9.42578125" customWidth="1"/>
    <col min="11519" max="11519" width="15.7109375" customWidth="1"/>
    <col min="11768" max="11768" width="17.7109375" customWidth="1"/>
    <col min="11769" max="11772" width="15.7109375" customWidth="1"/>
    <col min="11773" max="11773" width="6.42578125" customWidth="1"/>
    <col min="11774" max="11774" width="9.42578125" customWidth="1"/>
    <col min="11775" max="11775" width="15.7109375" customWidth="1"/>
    <col min="12024" max="12024" width="17.7109375" customWidth="1"/>
    <col min="12025" max="12028" width="15.7109375" customWidth="1"/>
    <col min="12029" max="12029" width="6.42578125" customWidth="1"/>
    <col min="12030" max="12030" width="9.42578125" customWidth="1"/>
    <col min="12031" max="12031" width="15.7109375" customWidth="1"/>
    <col min="12280" max="12280" width="17.7109375" customWidth="1"/>
    <col min="12281" max="12284" width="15.7109375" customWidth="1"/>
    <col min="12285" max="12285" width="6.42578125" customWidth="1"/>
    <col min="12286" max="12286" width="9.42578125" customWidth="1"/>
    <col min="12287" max="12287" width="15.7109375" customWidth="1"/>
    <col min="12536" max="12536" width="17.7109375" customWidth="1"/>
    <col min="12537" max="12540" width="15.7109375" customWidth="1"/>
    <col min="12541" max="12541" width="6.42578125" customWidth="1"/>
    <col min="12542" max="12542" width="9.42578125" customWidth="1"/>
    <col min="12543" max="12543" width="15.7109375" customWidth="1"/>
    <col min="12792" max="12792" width="17.7109375" customWidth="1"/>
    <col min="12793" max="12796" width="15.7109375" customWidth="1"/>
    <col min="12797" max="12797" width="6.42578125" customWidth="1"/>
    <col min="12798" max="12798" width="9.42578125" customWidth="1"/>
    <col min="12799" max="12799" width="15.7109375" customWidth="1"/>
    <col min="13048" max="13048" width="17.7109375" customWidth="1"/>
    <col min="13049" max="13052" width="15.7109375" customWidth="1"/>
    <col min="13053" max="13053" width="6.42578125" customWidth="1"/>
    <col min="13054" max="13054" width="9.42578125" customWidth="1"/>
    <col min="13055" max="13055" width="15.7109375" customWidth="1"/>
    <col min="13304" max="13304" width="17.7109375" customWidth="1"/>
    <col min="13305" max="13308" width="15.7109375" customWidth="1"/>
    <col min="13309" max="13309" width="6.42578125" customWidth="1"/>
    <col min="13310" max="13310" width="9.42578125" customWidth="1"/>
    <col min="13311" max="13311" width="15.7109375" customWidth="1"/>
    <col min="13560" max="13560" width="17.7109375" customWidth="1"/>
    <col min="13561" max="13564" width="15.7109375" customWidth="1"/>
    <col min="13565" max="13565" width="6.42578125" customWidth="1"/>
    <col min="13566" max="13566" width="9.42578125" customWidth="1"/>
    <col min="13567" max="13567" width="15.7109375" customWidth="1"/>
    <col min="13816" max="13816" width="17.7109375" customWidth="1"/>
    <col min="13817" max="13820" width="15.7109375" customWidth="1"/>
    <col min="13821" max="13821" width="6.42578125" customWidth="1"/>
    <col min="13822" max="13822" width="9.42578125" customWidth="1"/>
    <col min="13823" max="13823" width="15.7109375" customWidth="1"/>
    <col min="14072" max="14072" width="17.7109375" customWidth="1"/>
    <col min="14073" max="14076" width="15.7109375" customWidth="1"/>
    <col min="14077" max="14077" width="6.42578125" customWidth="1"/>
    <col min="14078" max="14078" width="9.42578125" customWidth="1"/>
    <col min="14079" max="14079" width="15.7109375" customWidth="1"/>
    <col min="14328" max="14328" width="17.7109375" customWidth="1"/>
    <col min="14329" max="14332" width="15.7109375" customWidth="1"/>
    <col min="14333" max="14333" width="6.42578125" customWidth="1"/>
    <col min="14334" max="14334" width="9.42578125" customWidth="1"/>
    <col min="14335" max="14335" width="15.7109375" customWidth="1"/>
    <col min="14584" max="14584" width="17.7109375" customWidth="1"/>
    <col min="14585" max="14588" width="15.7109375" customWidth="1"/>
    <col min="14589" max="14589" width="6.42578125" customWidth="1"/>
    <col min="14590" max="14590" width="9.42578125" customWidth="1"/>
    <col min="14591" max="14591" width="15.7109375" customWidth="1"/>
    <col min="14840" max="14840" width="17.7109375" customWidth="1"/>
    <col min="14841" max="14844" width="15.7109375" customWidth="1"/>
    <col min="14845" max="14845" width="6.42578125" customWidth="1"/>
    <col min="14846" max="14846" width="9.42578125" customWidth="1"/>
    <col min="14847" max="14847" width="15.7109375" customWidth="1"/>
    <col min="15096" max="15096" width="17.7109375" customWidth="1"/>
    <col min="15097" max="15100" width="15.7109375" customWidth="1"/>
    <col min="15101" max="15101" width="6.42578125" customWidth="1"/>
    <col min="15102" max="15102" width="9.42578125" customWidth="1"/>
    <col min="15103" max="15103" width="15.7109375" customWidth="1"/>
    <col min="15352" max="15352" width="17.7109375" customWidth="1"/>
    <col min="15353" max="15356" width="15.7109375" customWidth="1"/>
    <col min="15357" max="15357" width="6.42578125" customWidth="1"/>
    <col min="15358" max="15358" width="9.42578125" customWidth="1"/>
    <col min="15359" max="15359" width="15.7109375" customWidth="1"/>
    <col min="15608" max="15608" width="17.7109375" customWidth="1"/>
    <col min="15609" max="15612" width="15.7109375" customWidth="1"/>
    <col min="15613" max="15613" width="6.42578125" customWidth="1"/>
    <col min="15614" max="15614" width="9.42578125" customWidth="1"/>
    <col min="15615" max="15615" width="15.7109375" customWidth="1"/>
    <col min="15864" max="15864" width="17.7109375" customWidth="1"/>
    <col min="15865" max="15868" width="15.7109375" customWidth="1"/>
    <col min="15869" max="15869" width="6.42578125" customWidth="1"/>
    <col min="15870" max="15870" width="9.42578125" customWidth="1"/>
    <col min="15871" max="15871" width="15.7109375" customWidth="1"/>
    <col min="16120" max="16120" width="17.7109375" customWidth="1"/>
    <col min="16121" max="16124" width="15.7109375" customWidth="1"/>
    <col min="16125" max="16125" width="6.42578125" customWidth="1"/>
    <col min="16126" max="16126" width="9.42578125" customWidth="1"/>
    <col min="16127" max="16127" width="15.7109375" customWidth="1"/>
  </cols>
  <sheetData>
    <row r="2" spans="1:8" ht="15.75">
      <c r="A2" s="442" t="s">
        <v>200</v>
      </c>
      <c r="B2" s="443" t="s">
        <v>201</v>
      </c>
      <c r="C2" s="444" t="s">
        <v>202</v>
      </c>
      <c r="D2" s="444" t="s">
        <v>203</v>
      </c>
      <c r="E2" s="472" t="s">
        <v>204</v>
      </c>
      <c r="F2" s="473"/>
      <c r="G2" s="445" t="s">
        <v>205</v>
      </c>
      <c r="H2" s="444" t="s">
        <v>206</v>
      </c>
    </row>
    <row r="3" spans="1:8">
      <c r="A3" s="474" t="s">
        <v>207</v>
      </c>
      <c r="B3" s="446" t="s">
        <v>208</v>
      </c>
      <c r="C3" s="446" t="s">
        <v>216</v>
      </c>
      <c r="D3" s="447" t="s">
        <v>228</v>
      </c>
      <c r="E3" s="446" t="s">
        <v>229</v>
      </c>
      <c r="F3" s="448" t="s">
        <v>209</v>
      </c>
      <c r="G3" s="449" t="s">
        <v>210</v>
      </c>
      <c r="H3" s="476" t="s">
        <v>211</v>
      </c>
    </row>
    <row r="4" spans="1:8">
      <c r="A4" s="475"/>
      <c r="B4" s="446" t="s">
        <v>208</v>
      </c>
      <c r="C4" s="446" t="s">
        <v>230</v>
      </c>
      <c r="D4" s="447" t="s">
        <v>231</v>
      </c>
      <c r="E4" s="446" t="s">
        <v>232</v>
      </c>
      <c r="F4" s="448" t="s">
        <v>209</v>
      </c>
      <c r="G4" s="450" t="s">
        <v>210</v>
      </c>
      <c r="H4" s="477"/>
    </row>
    <row r="5" spans="1:8">
      <c r="A5" s="475"/>
      <c r="B5" s="446" t="s">
        <v>208</v>
      </c>
      <c r="C5" s="446" t="s">
        <v>233</v>
      </c>
      <c r="D5" s="447" t="s">
        <v>234</v>
      </c>
      <c r="E5" s="446" t="s">
        <v>235</v>
      </c>
      <c r="F5" s="448" t="s">
        <v>209</v>
      </c>
      <c r="G5" s="450" t="s">
        <v>210</v>
      </c>
      <c r="H5" s="477"/>
    </row>
    <row r="6" spans="1:8">
      <c r="A6" s="475"/>
      <c r="B6" s="446" t="s">
        <v>208</v>
      </c>
      <c r="C6" s="446" t="s">
        <v>236</v>
      </c>
      <c r="D6" s="447" t="s">
        <v>237</v>
      </c>
      <c r="E6" s="446" t="s">
        <v>238</v>
      </c>
      <c r="F6" s="448" t="s">
        <v>209</v>
      </c>
      <c r="G6" s="450" t="s">
        <v>210</v>
      </c>
      <c r="H6" s="477"/>
    </row>
    <row r="7" spans="1:8">
      <c r="A7" s="475"/>
      <c r="B7" s="446" t="s">
        <v>208</v>
      </c>
      <c r="C7" s="446" t="s">
        <v>239</v>
      </c>
      <c r="D7" s="447" t="s">
        <v>240</v>
      </c>
      <c r="E7" s="446" t="s">
        <v>241</v>
      </c>
      <c r="F7" s="451" t="s">
        <v>209</v>
      </c>
      <c r="G7" s="451" t="s">
        <v>210</v>
      </c>
      <c r="H7" s="478"/>
    </row>
    <row r="8" spans="1:8" ht="40.5" customHeight="1">
      <c r="A8" s="475"/>
      <c r="B8" s="452" t="s">
        <v>212</v>
      </c>
      <c r="C8" s="452" t="s">
        <v>230</v>
      </c>
      <c r="D8" s="453" t="s">
        <v>242</v>
      </c>
      <c r="E8" s="446" t="s">
        <v>257</v>
      </c>
      <c r="F8" s="448" t="s">
        <v>258</v>
      </c>
      <c r="G8" s="450" t="s">
        <v>214</v>
      </c>
      <c r="H8" s="462" t="s">
        <v>259</v>
      </c>
    </row>
    <row r="9" spans="1:8" ht="16.5" customHeight="1">
      <c r="A9" s="475"/>
      <c r="B9" s="467" t="s">
        <v>212</v>
      </c>
      <c r="C9" s="467" t="s">
        <v>233</v>
      </c>
      <c r="D9" s="468" t="s">
        <v>243</v>
      </c>
      <c r="E9" s="469" t="s">
        <v>244</v>
      </c>
      <c r="F9" s="448" t="s">
        <v>213</v>
      </c>
      <c r="G9" s="454" t="s">
        <v>214</v>
      </c>
      <c r="H9" s="479" t="s">
        <v>215</v>
      </c>
    </row>
    <row r="10" spans="1:8" ht="16.5" customHeight="1">
      <c r="A10" s="475"/>
      <c r="B10" s="463" t="s">
        <v>271</v>
      </c>
      <c r="C10" s="464" t="s">
        <v>233</v>
      </c>
      <c r="D10" s="465" t="s">
        <v>272</v>
      </c>
      <c r="E10" s="463" t="s">
        <v>263</v>
      </c>
      <c r="F10" s="466" t="s">
        <v>268</v>
      </c>
      <c r="G10" s="454" t="s">
        <v>214</v>
      </c>
      <c r="H10" s="480"/>
    </row>
    <row r="11" spans="1:8" ht="16.5" customHeight="1">
      <c r="A11" s="475"/>
      <c r="B11" s="467" t="s">
        <v>212</v>
      </c>
      <c r="C11" s="467" t="s">
        <v>236</v>
      </c>
      <c r="D11" s="468" t="s">
        <v>245</v>
      </c>
      <c r="E11" s="469" t="s">
        <v>246</v>
      </c>
      <c r="F11" s="448" t="s">
        <v>213</v>
      </c>
      <c r="G11" s="450" t="s">
        <v>214</v>
      </c>
      <c r="H11" s="480"/>
    </row>
    <row r="12" spans="1:8" ht="16.5" customHeight="1">
      <c r="A12" s="475"/>
      <c r="B12" s="469" t="s">
        <v>275</v>
      </c>
      <c r="C12" s="467" t="s">
        <v>236</v>
      </c>
      <c r="D12" s="468" t="s">
        <v>276</v>
      </c>
      <c r="E12" s="469" t="s">
        <v>246</v>
      </c>
      <c r="F12" s="448" t="s">
        <v>213</v>
      </c>
      <c r="G12" s="450" t="s">
        <v>214</v>
      </c>
      <c r="H12" s="480"/>
    </row>
    <row r="13" spans="1:8" ht="16.5" customHeight="1">
      <c r="A13" s="475"/>
      <c r="B13" s="463" t="s">
        <v>281</v>
      </c>
      <c r="C13" s="464" t="s">
        <v>280</v>
      </c>
      <c r="D13" s="465" t="s">
        <v>282</v>
      </c>
      <c r="E13" s="463" t="s">
        <v>246</v>
      </c>
      <c r="F13" s="466" t="s">
        <v>213</v>
      </c>
      <c r="G13" s="450" t="s">
        <v>214</v>
      </c>
      <c r="H13" s="480"/>
    </row>
    <row r="14" spans="1:8" ht="16.5" customHeight="1">
      <c r="A14" s="475"/>
      <c r="B14" s="467" t="s">
        <v>212</v>
      </c>
      <c r="C14" s="467" t="s">
        <v>239</v>
      </c>
      <c r="D14" s="468" t="s">
        <v>247</v>
      </c>
      <c r="E14" s="469" t="s">
        <v>248</v>
      </c>
      <c r="F14" s="448" t="s">
        <v>213</v>
      </c>
      <c r="G14" s="454" t="s">
        <v>214</v>
      </c>
      <c r="H14" s="480"/>
    </row>
    <row r="15" spans="1:8" ht="16.5" customHeight="1">
      <c r="A15" s="475"/>
      <c r="B15" s="463" t="s">
        <v>275</v>
      </c>
      <c r="C15" s="464" t="s">
        <v>239</v>
      </c>
      <c r="D15" s="465" t="s">
        <v>277</v>
      </c>
      <c r="E15" s="463" t="s">
        <v>248</v>
      </c>
      <c r="F15" s="466" t="s">
        <v>213</v>
      </c>
      <c r="G15" s="454" t="s">
        <v>214</v>
      </c>
      <c r="H15" s="481"/>
    </row>
    <row r="16" spans="1:8" ht="16.5" customHeight="1">
      <c r="A16" s="475"/>
      <c r="B16" s="452" t="s">
        <v>261</v>
      </c>
      <c r="C16" s="452" t="s">
        <v>233</v>
      </c>
      <c r="D16" s="453" t="s">
        <v>262</v>
      </c>
      <c r="E16" s="446" t="s">
        <v>263</v>
      </c>
      <c r="F16" s="448" t="s">
        <v>268</v>
      </c>
      <c r="G16" s="454" t="s">
        <v>269</v>
      </c>
      <c r="H16" s="482" t="s">
        <v>270</v>
      </c>
    </row>
    <row r="17" spans="1:8" ht="16.5" customHeight="1">
      <c r="A17" s="475"/>
      <c r="B17" s="452" t="s">
        <v>261</v>
      </c>
      <c r="C17" s="452" t="s">
        <v>236</v>
      </c>
      <c r="D17" s="453" t="s">
        <v>264</v>
      </c>
      <c r="E17" s="446" t="s">
        <v>265</v>
      </c>
      <c r="F17" s="448" t="s">
        <v>268</v>
      </c>
      <c r="G17" s="454" t="s">
        <v>269</v>
      </c>
      <c r="H17" s="480"/>
    </row>
    <row r="18" spans="1:8" ht="16.5" customHeight="1">
      <c r="A18" s="475"/>
      <c r="B18" s="452" t="s">
        <v>261</v>
      </c>
      <c r="C18" s="452" t="s">
        <v>239</v>
      </c>
      <c r="D18" s="453" t="s">
        <v>266</v>
      </c>
      <c r="E18" s="446" t="s">
        <v>267</v>
      </c>
      <c r="F18" s="448" t="s">
        <v>268</v>
      </c>
      <c r="G18" s="454" t="s">
        <v>269</v>
      </c>
      <c r="H18" s="481"/>
    </row>
    <row r="19" spans="1:8">
      <c r="A19" s="475"/>
      <c r="B19" s="446" t="s">
        <v>217</v>
      </c>
      <c r="C19" s="446" t="s">
        <v>230</v>
      </c>
      <c r="D19" s="447" t="s">
        <v>249</v>
      </c>
      <c r="E19" s="446" t="s">
        <v>250</v>
      </c>
      <c r="F19" s="448" t="s">
        <v>218</v>
      </c>
      <c r="G19" s="450" t="s">
        <v>214</v>
      </c>
      <c r="H19" s="479" t="s">
        <v>219</v>
      </c>
    </row>
    <row r="20" spans="1:8">
      <c r="A20" s="475"/>
      <c r="B20" s="469" t="s">
        <v>217</v>
      </c>
      <c r="C20" s="469" t="s">
        <v>233</v>
      </c>
      <c r="D20" s="470" t="s">
        <v>251</v>
      </c>
      <c r="E20" s="469" t="s">
        <v>252</v>
      </c>
      <c r="F20" s="448" t="s">
        <v>218</v>
      </c>
      <c r="G20" s="450" t="s">
        <v>214</v>
      </c>
      <c r="H20" s="480"/>
    </row>
    <row r="21" spans="1:8">
      <c r="A21" s="475"/>
      <c r="B21" s="463" t="s">
        <v>273</v>
      </c>
      <c r="C21" s="463" t="s">
        <v>233</v>
      </c>
      <c r="D21" s="471" t="s">
        <v>274</v>
      </c>
      <c r="E21" s="446" t="s">
        <v>252</v>
      </c>
      <c r="F21" s="448" t="s">
        <v>218</v>
      </c>
      <c r="G21" s="450" t="s">
        <v>214</v>
      </c>
      <c r="H21" s="480"/>
    </row>
    <row r="22" spans="1:8">
      <c r="A22" s="475"/>
      <c r="B22" s="469" t="s">
        <v>217</v>
      </c>
      <c r="C22" s="469" t="s">
        <v>236</v>
      </c>
      <c r="D22" s="470" t="s">
        <v>253</v>
      </c>
      <c r="E22" s="469" t="s">
        <v>254</v>
      </c>
      <c r="F22" s="448" t="s">
        <v>218</v>
      </c>
      <c r="G22" s="450" t="s">
        <v>214</v>
      </c>
      <c r="H22" s="480"/>
    </row>
    <row r="23" spans="1:8">
      <c r="A23" s="475"/>
      <c r="B23" s="463" t="s">
        <v>273</v>
      </c>
      <c r="C23" s="463" t="s">
        <v>236</v>
      </c>
      <c r="D23" s="471" t="s">
        <v>278</v>
      </c>
      <c r="E23" s="463" t="s">
        <v>254</v>
      </c>
      <c r="F23" s="466" t="s">
        <v>218</v>
      </c>
      <c r="G23" s="450" t="s">
        <v>214</v>
      </c>
      <c r="H23" s="480"/>
    </row>
    <row r="24" spans="1:8">
      <c r="A24" s="475"/>
      <c r="B24" s="469" t="s">
        <v>217</v>
      </c>
      <c r="C24" s="469" t="s">
        <v>239</v>
      </c>
      <c r="D24" s="470" t="s">
        <v>255</v>
      </c>
      <c r="E24" s="469" t="s">
        <v>256</v>
      </c>
      <c r="F24" s="448" t="s">
        <v>218</v>
      </c>
      <c r="G24" s="450" t="s">
        <v>214</v>
      </c>
      <c r="H24" s="480"/>
    </row>
    <row r="25" spans="1:8">
      <c r="A25" s="475"/>
      <c r="B25" s="463" t="s">
        <v>273</v>
      </c>
      <c r="C25" s="463" t="s">
        <v>239</v>
      </c>
      <c r="D25" s="471" t="s">
        <v>279</v>
      </c>
      <c r="E25" s="463" t="s">
        <v>256</v>
      </c>
      <c r="F25" s="466" t="s">
        <v>218</v>
      </c>
      <c r="G25" s="450" t="s">
        <v>214</v>
      </c>
      <c r="H25" s="481"/>
    </row>
    <row r="27" spans="1:8">
      <c r="A27" s="455" t="s">
        <v>220</v>
      </c>
    </row>
    <row r="28" spans="1:8">
      <c r="A28" s="461" t="s">
        <v>260</v>
      </c>
    </row>
    <row r="29" spans="1:8">
      <c r="A29" s="456" t="s">
        <v>221</v>
      </c>
    </row>
    <row r="30" spans="1:8">
      <c r="A30" s="456" t="s">
        <v>222</v>
      </c>
    </row>
    <row r="31" spans="1:8" s="33" customFormat="1" ht="14.25">
      <c r="A31" s="457" t="s">
        <v>223</v>
      </c>
    </row>
    <row r="32" spans="1:8">
      <c r="A32" s="458" t="s">
        <v>224</v>
      </c>
    </row>
    <row r="33" spans="1:1">
      <c r="A33" s="459" t="s">
        <v>225</v>
      </c>
    </row>
    <row r="34" spans="1:1">
      <c r="A34" s="459" t="s">
        <v>226</v>
      </c>
    </row>
    <row r="35" spans="1:1">
      <c r="A35" s="460" t="s">
        <v>227</v>
      </c>
    </row>
  </sheetData>
  <mergeCells count="6">
    <mergeCell ref="E2:F2"/>
    <mergeCell ref="A3:A25"/>
    <mergeCell ref="H3:H7"/>
    <mergeCell ref="H19:H25"/>
    <mergeCell ref="H9:H15"/>
    <mergeCell ref="H16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9"/>
  <sheetViews>
    <sheetView zoomScaleNormal="100" workbookViewId="0">
      <selection activeCell="A63" sqref="A63"/>
    </sheetView>
  </sheetViews>
  <sheetFormatPr defaultRowHeight="15"/>
  <cols>
    <col min="1" max="1" width="51" customWidth="1"/>
    <col min="2" max="2" width="37.28515625" customWidth="1"/>
    <col min="3" max="3" width="15.42578125" bestFit="1" customWidth="1"/>
    <col min="4" max="4" width="10.7109375" bestFit="1" customWidth="1"/>
    <col min="5" max="5" width="17.28515625" bestFit="1" customWidth="1"/>
    <col min="6" max="6" width="21.42578125" customWidth="1"/>
    <col min="7" max="7" width="18.28515625" customWidth="1"/>
    <col min="8" max="8" width="15.28515625" customWidth="1"/>
    <col min="9" max="9" width="18.42578125" customWidth="1"/>
    <col min="10" max="10" width="9.7109375" bestFit="1" customWidth="1"/>
    <col min="11" max="11" width="9.42578125" bestFit="1" customWidth="1"/>
  </cols>
  <sheetData>
    <row r="1" spans="1:11" ht="15" customHeight="1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</row>
    <row r="2" spans="1:11" ht="15" customHeight="1">
      <c r="A2" s="485"/>
      <c r="B2" s="485"/>
      <c r="C2" s="485"/>
      <c r="D2" s="485"/>
      <c r="E2" s="485"/>
      <c r="F2" s="485"/>
      <c r="G2" s="485"/>
      <c r="H2" s="485"/>
      <c r="I2" s="485"/>
      <c r="J2" s="485"/>
      <c r="K2" s="485"/>
    </row>
    <row r="3" spans="1:11" ht="15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</row>
    <row r="4" spans="1:11" ht="34.5" customHeight="1">
      <c r="A4" s="485"/>
      <c r="B4" s="485"/>
      <c r="C4" s="485"/>
      <c r="D4" s="485"/>
      <c r="E4" s="485"/>
      <c r="F4" s="485"/>
      <c r="G4" s="485"/>
      <c r="H4" s="485"/>
      <c r="I4" s="485"/>
      <c r="J4" s="485"/>
      <c r="K4" s="485"/>
    </row>
    <row r="5" spans="1:11" s="3" customFormat="1" ht="21">
      <c r="A5" s="3" t="s">
        <v>1</v>
      </c>
      <c r="B5" s="4"/>
      <c r="C5" s="4"/>
      <c r="D5" s="4"/>
      <c r="E5" s="4"/>
      <c r="F5" s="4"/>
      <c r="G5" s="4"/>
    </row>
    <row r="6" spans="1:11" s="3" customFormat="1" ht="16.899999999999999" customHeight="1" thickBot="1">
      <c r="B6" s="4"/>
      <c r="C6" s="4"/>
      <c r="D6" s="4"/>
      <c r="E6" s="4"/>
      <c r="F6" s="4"/>
      <c r="G6" s="4"/>
    </row>
    <row r="7" spans="1:11" ht="15.75" thickBot="1">
      <c r="A7" s="486" t="s">
        <v>2</v>
      </c>
      <c r="B7" s="487"/>
      <c r="C7" s="487"/>
      <c r="D7" s="487"/>
      <c r="E7" s="487"/>
      <c r="F7" s="487"/>
      <c r="G7" s="487"/>
      <c r="H7" s="487"/>
      <c r="I7" s="488"/>
    </row>
    <row r="8" spans="1:11" ht="58.5" customHeight="1" thickBot="1">
      <c r="A8" s="109" t="s">
        <v>3</v>
      </c>
      <c r="B8" s="375" t="s">
        <v>4</v>
      </c>
      <c r="C8" s="376" t="s">
        <v>5</v>
      </c>
      <c r="D8" s="376" t="s">
        <v>6</v>
      </c>
      <c r="E8" s="376" t="s">
        <v>7</v>
      </c>
      <c r="F8" s="376" t="s">
        <v>8</v>
      </c>
      <c r="G8" s="376" t="s">
        <v>9</v>
      </c>
      <c r="H8" s="376" t="s">
        <v>10</v>
      </c>
      <c r="I8" s="377" t="s">
        <v>11</v>
      </c>
    </row>
    <row r="9" spans="1:11" s="33" customFormat="1">
      <c r="A9" s="6" t="s">
        <v>12</v>
      </c>
      <c r="B9" s="378">
        <v>44680</v>
      </c>
      <c r="C9" s="16">
        <v>44683</v>
      </c>
      <c r="D9" s="16">
        <v>44684</v>
      </c>
      <c r="E9" s="15">
        <v>44709</v>
      </c>
      <c r="F9" s="15">
        <v>44713</v>
      </c>
      <c r="G9" s="15">
        <v>44715</v>
      </c>
      <c r="H9" s="15">
        <v>44717</v>
      </c>
      <c r="I9" s="379">
        <v>44718</v>
      </c>
    </row>
    <row r="10" spans="1:11" s="33" customFormat="1">
      <c r="A10" s="380" t="s">
        <v>13</v>
      </c>
      <c r="B10" s="381">
        <f>B9+7</f>
        <v>44687</v>
      </c>
      <c r="C10" s="382">
        <f>D10-2</f>
        <v>44689</v>
      </c>
      <c r="D10" s="382">
        <f>D9+7</f>
        <v>44691</v>
      </c>
      <c r="E10" s="17">
        <f>D10+25</f>
        <v>44716</v>
      </c>
      <c r="F10" s="17">
        <f>E10+4</f>
        <v>44720</v>
      </c>
      <c r="G10" s="17">
        <f t="shared" ref="G10:H13" si="0">F10+2</f>
        <v>44722</v>
      </c>
      <c r="H10" s="17">
        <f t="shared" si="0"/>
        <v>44724</v>
      </c>
      <c r="I10" s="383">
        <f>H10+1</f>
        <v>44725</v>
      </c>
    </row>
    <row r="11" spans="1:11" s="33" customFormat="1">
      <c r="A11" s="384" t="s">
        <v>14</v>
      </c>
      <c r="B11" s="381">
        <f>B10+7</f>
        <v>44694</v>
      </c>
      <c r="C11" s="382">
        <f>D11-2</f>
        <v>44696</v>
      </c>
      <c r="D11" s="382">
        <f>D10+7</f>
        <v>44698</v>
      </c>
      <c r="E11" s="17">
        <f>D11+25</f>
        <v>44723</v>
      </c>
      <c r="F11" s="17">
        <f>E11+4</f>
        <v>44727</v>
      </c>
      <c r="G11" s="17">
        <f t="shared" si="0"/>
        <v>44729</v>
      </c>
      <c r="H11" s="17">
        <f t="shared" si="0"/>
        <v>44731</v>
      </c>
      <c r="I11" s="383">
        <f>H11+1</f>
        <v>44732</v>
      </c>
    </row>
    <row r="12" spans="1:11" s="33" customFormat="1">
      <c r="A12" s="31" t="s">
        <v>15</v>
      </c>
      <c r="B12" s="381">
        <f>B11+7</f>
        <v>44701</v>
      </c>
      <c r="C12" s="382">
        <f>D12-2</f>
        <v>44703</v>
      </c>
      <c r="D12" s="382">
        <f>D11+7</f>
        <v>44705</v>
      </c>
      <c r="E12" s="17">
        <f>D12+25</f>
        <v>44730</v>
      </c>
      <c r="F12" s="17">
        <f>E12+4</f>
        <v>44734</v>
      </c>
      <c r="G12" s="17">
        <f t="shared" si="0"/>
        <v>44736</v>
      </c>
      <c r="H12" s="17">
        <f t="shared" si="0"/>
        <v>44738</v>
      </c>
      <c r="I12" s="383">
        <f>H12+1</f>
        <v>44739</v>
      </c>
    </row>
    <row r="13" spans="1:11" ht="16.5" thickBot="1">
      <c r="A13" s="175" t="s">
        <v>16</v>
      </c>
      <c r="B13" s="385">
        <f>B12+7</f>
        <v>44708</v>
      </c>
      <c r="C13" s="386">
        <f>D13-2</f>
        <v>44710</v>
      </c>
      <c r="D13" s="386">
        <f>D12+7</f>
        <v>44712</v>
      </c>
      <c r="E13" s="25">
        <f>D13+25</f>
        <v>44737</v>
      </c>
      <c r="F13" s="25">
        <f>E13+4</f>
        <v>44741</v>
      </c>
      <c r="G13" s="25">
        <f t="shared" si="0"/>
        <v>44743</v>
      </c>
      <c r="H13" s="25">
        <f t="shared" si="0"/>
        <v>44745</v>
      </c>
      <c r="I13" s="36">
        <f>H13+1</f>
        <v>44746</v>
      </c>
    </row>
    <row r="14" spans="1:11" ht="15.75">
      <c r="A14" s="43"/>
      <c r="B14" s="33"/>
      <c r="C14" s="33"/>
      <c r="D14" s="33"/>
      <c r="E14" s="33"/>
      <c r="F14" s="33"/>
      <c r="G14" s="33"/>
      <c r="H14" s="33"/>
      <c r="I14" s="33"/>
    </row>
    <row r="15" spans="1:11" ht="16.5" thickBot="1">
      <c r="A15" s="9"/>
      <c r="B15" s="9"/>
      <c r="C15" s="9"/>
      <c r="D15" s="9"/>
      <c r="E15" s="9"/>
      <c r="F15" s="9"/>
      <c r="G15" s="9"/>
    </row>
    <row r="16" spans="1:11" ht="15.75" thickBot="1">
      <c r="A16" s="486" t="s">
        <v>17</v>
      </c>
      <c r="B16" s="489"/>
      <c r="C16" s="489"/>
      <c r="D16" s="489"/>
      <c r="E16" s="489"/>
      <c r="F16" s="489"/>
      <c r="G16" s="490"/>
    </row>
    <row r="17" spans="1:9" ht="45.75" thickBot="1">
      <c r="A17" s="109" t="s">
        <v>3</v>
      </c>
      <c r="B17" s="181" t="s">
        <v>18</v>
      </c>
      <c r="C17" s="10" t="s">
        <v>5</v>
      </c>
      <c r="D17" s="10" t="s">
        <v>6</v>
      </c>
      <c r="E17" s="10" t="s">
        <v>19</v>
      </c>
      <c r="F17" s="10" t="s">
        <v>20</v>
      </c>
      <c r="G17" s="11" t="s">
        <v>21</v>
      </c>
    </row>
    <row r="18" spans="1:9" ht="15.75">
      <c r="A18" s="387" t="s">
        <v>22</v>
      </c>
      <c r="B18" s="388">
        <v>44680</v>
      </c>
      <c r="C18" s="16">
        <f>D18-2</f>
        <v>44684</v>
      </c>
      <c r="D18" s="15">
        <v>44686</v>
      </c>
      <c r="E18" s="16">
        <f>D18+44</f>
        <v>44730</v>
      </c>
      <c r="F18" s="16">
        <f>E18+6</f>
        <v>44736</v>
      </c>
      <c r="G18" s="197">
        <f>D18+46</f>
        <v>44732</v>
      </c>
    </row>
    <row r="19" spans="1:9" ht="15.75">
      <c r="A19" s="389" t="s">
        <v>23</v>
      </c>
      <c r="B19" s="390">
        <f>B18+7</f>
        <v>44687</v>
      </c>
      <c r="C19" s="18">
        <f t="shared" ref="C19:C22" si="1">D19-2</f>
        <v>44691</v>
      </c>
      <c r="D19" s="17">
        <v>44693</v>
      </c>
      <c r="E19" s="18">
        <f>D19+44</f>
        <v>44737</v>
      </c>
      <c r="F19" s="18">
        <f>E19+2</f>
        <v>44739</v>
      </c>
      <c r="G19" s="222">
        <f>D19+50</f>
        <v>44743</v>
      </c>
    </row>
    <row r="20" spans="1:9" ht="15.75">
      <c r="A20" s="391" t="s">
        <v>24</v>
      </c>
      <c r="B20" s="390">
        <f t="shared" ref="B20:B22" si="2">B19+7</f>
        <v>44694</v>
      </c>
      <c r="C20" s="18">
        <f t="shared" si="1"/>
        <v>44698</v>
      </c>
      <c r="D20" s="17">
        <v>44700</v>
      </c>
      <c r="E20" s="18">
        <f>D20+44</f>
        <v>44744</v>
      </c>
      <c r="F20" s="18">
        <f>E20+4</f>
        <v>44748</v>
      </c>
      <c r="G20" s="222">
        <f>D20+50</f>
        <v>44750</v>
      </c>
    </row>
    <row r="21" spans="1:9" ht="15.75">
      <c r="A21" s="367" t="s">
        <v>25</v>
      </c>
      <c r="B21" s="390">
        <f t="shared" si="2"/>
        <v>44701</v>
      </c>
      <c r="C21" s="18">
        <f t="shared" si="1"/>
        <v>44705</v>
      </c>
      <c r="D21" s="243">
        <v>44707</v>
      </c>
      <c r="E21" s="18">
        <f>D21+44</f>
        <v>44751</v>
      </c>
      <c r="F21" s="18">
        <f>E21+4</f>
        <v>44755</v>
      </c>
      <c r="G21" s="222">
        <f>D21+50</f>
        <v>44757</v>
      </c>
    </row>
    <row r="22" spans="1:9" ht="16.5" thickBot="1">
      <c r="A22" s="368" t="s">
        <v>26</v>
      </c>
      <c r="B22" s="392">
        <f t="shared" si="2"/>
        <v>44708</v>
      </c>
      <c r="C22" s="35">
        <f t="shared" si="1"/>
        <v>44708</v>
      </c>
      <c r="D22" s="25">
        <v>44710</v>
      </c>
      <c r="E22" s="35">
        <v>44738</v>
      </c>
      <c r="F22" s="35">
        <v>44741</v>
      </c>
      <c r="G22" s="393">
        <v>44745</v>
      </c>
    </row>
    <row r="23" spans="1:9" ht="15.75" thickBot="1">
      <c r="A23" s="12"/>
      <c r="B23" s="13"/>
      <c r="C23" s="14"/>
      <c r="D23" s="14"/>
      <c r="E23" s="14"/>
      <c r="F23" s="14"/>
      <c r="G23" s="14"/>
    </row>
    <row r="24" spans="1:9" ht="16.5" thickBot="1">
      <c r="A24" s="491" t="s">
        <v>27</v>
      </c>
      <c r="B24" s="492"/>
      <c r="C24" s="492"/>
      <c r="D24" s="492"/>
      <c r="E24" s="492"/>
      <c r="F24" s="492"/>
      <c r="G24" s="492"/>
      <c r="H24" s="492"/>
      <c r="I24" s="41"/>
    </row>
    <row r="25" spans="1:9" ht="45.75" thickBot="1">
      <c r="A25" s="19" t="s">
        <v>28</v>
      </c>
      <c r="B25" s="2" t="s">
        <v>29</v>
      </c>
      <c r="C25" s="5" t="s">
        <v>30</v>
      </c>
      <c r="D25" s="20" t="s">
        <v>6</v>
      </c>
      <c r="E25" s="21" t="s">
        <v>31</v>
      </c>
      <c r="F25" s="20" t="s">
        <v>32</v>
      </c>
      <c r="G25" s="20" t="s">
        <v>33</v>
      </c>
      <c r="H25" s="21" t="s">
        <v>34</v>
      </c>
      <c r="I25" s="42"/>
    </row>
    <row r="26" spans="1:9">
      <c r="A26" s="370" t="s">
        <v>35</v>
      </c>
      <c r="B26" s="365">
        <f>C26-2</f>
        <v>44679</v>
      </c>
      <c r="C26" s="273">
        <f>D26-1</f>
        <v>44681</v>
      </c>
      <c r="D26" s="273">
        <v>44682</v>
      </c>
      <c r="E26" s="273">
        <f>D26+29</f>
        <v>44711</v>
      </c>
      <c r="F26" s="273">
        <f>E26+8</f>
        <v>44719</v>
      </c>
      <c r="G26" s="273">
        <f>F26+3</f>
        <v>44722</v>
      </c>
      <c r="H26" s="274">
        <f>G26+3</f>
        <v>44725</v>
      </c>
      <c r="I26" s="28"/>
    </row>
    <row r="27" spans="1:9">
      <c r="A27" s="371" t="s">
        <v>36</v>
      </c>
      <c r="B27" s="394">
        <v>44680</v>
      </c>
      <c r="C27" s="243">
        <f>D27-2</f>
        <v>44683</v>
      </c>
      <c r="D27" s="243">
        <v>44685</v>
      </c>
      <c r="E27" s="243">
        <f>D27+26</f>
        <v>44711</v>
      </c>
      <c r="F27" s="243">
        <f>E27+2</f>
        <v>44713</v>
      </c>
      <c r="G27" s="243">
        <f>F27+4</f>
        <v>44717</v>
      </c>
      <c r="H27" s="244">
        <f>G27+3</f>
        <v>44720</v>
      </c>
      <c r="I27" s="28"/>
    </row>
    <row r="28" spans="1:9">
      <c r="A28" s="395" t="s">
        <v>37</v>
      </c>
      <c r="B28" s="366">
        <v>44694</v>
      </c>
      <c r="C28" s="243">
        <f>D28-2</f>
        <v>44697</v>
      </c>
      <c r="D28" s="243">
        <v>44699</v>
      </c>
      <c r="E28" s="243">
        <f>D28+26</f>
        <v>44725</v>
      </c>
      <c r="F28" s="243">
        <f>E28+5</f>
        <v>44730</v>
      </c>
      <c r="G28" s="243">
        <f>F28+4</f>
        <v>44734</v>
      </c>
      <c r="H28" s="244">
        <f>G28+3</f>
        <v>44737</v>
      </c>
      <c r="I28" s="28"/>
    </row>
    <row r="29" spans="1:9">
      <c r="A29" s="371" t="s">
        <v>38</v>
      </c>
      <c r="B29" s="366">
        <v>44701</v>
      </c>
      <c r="C29" s="243">
        <f>D29-2</f>
        <v>44704</v>
      </c>
      <c r="D29" s="243">
        <v>44706</v>
      </c>
      <c r="E29" s="243">
        <f>D29+26</f>
        <v>44732</v>
      </c>
      <c r="F29" s="243">
        <f>E29+5</f>
        <v>44737</v>
      </c>
      <c r="G29" s="243">
        <f>F29+4</f>
        <v>44741</v>
      </c>
      <c r="H29" s="244">
        <f>G29+4</f>
        <v>44745</v>
      </c>
      <c r="I29" s="28"/>
    </row>
    <row r="30" spans="1:9" ht="15.75" thickBot="1">
      <c r="A30" s="372" t="s">
        <v>39</v>
      </c>
      <c r="B30" s="369">
        <v>44704</v>
      </c>
      <c r="C30" s="275">
        <f>D30-1</f>
        <v>44706</v>
      </c>
      <c r="D30" s="275">
        <v>44707</v>
      </c>
      <c r="E30" s="275">
        <f>D30+32</f>
        <v>44739</v>
      </c>
      <c r="F30" s="275">
        <f>E30+5</f>
        <v>44744</v>
      </c>
      <c r="G30" s="275">
        <f>F30+4</f>
        <v>44748</v>
      </c>
      <c r="H30" s="276">
        <f>G30+3</f>
        <v>44751</v>
      </c>
      <c r="I30" s="28"/>
    </row>
    <row r="31" spans="1:9">
      <c r="A31" s="28"/>
      <c r="B31" s="28"/>
      <c r="C31" s="28"/>
      <c r="D31" s="28"/>
      <c r="E31" s="28"/>
      <c r="F31" s="44"/>
      <c r="G31" s="28"/>
      <c r="H31" s="28"/>
      <c r="I31" s="28"/>
    </row>
    <row r="32" spans="1:9" ht="16.5" thickBot="1">
      <c r="A32" s="493" t="s">
        <v>40</v>
      </c>
      <c r="B32" s="494"/>
      <c r="C32" s="494"/>
      <c r="D32" s="494"/>
      <c r="E32" s="494"/>
      <c r="F32" s="494"/>
      <c r="G32" s="28"/>
      <c r="H32" s="28"/>
      <c r="I32" s="28"/>
    </row>
    <row r="33" spans="1:10" ht="45.75" thickBot="1">
      <c r="A33" s="266" t="s">
        <v>28</v>
      </c>
      <c r="B33" s="72" t="s">
        <v>4</v>
      </c>
      <c r="C33" s="72" t="s">
        <v>41</v>
      </c>
      <c r="D33" s="267" t="s">
        <v>6</v>
      </c>
      <c r="E33" s="267" t="s">
        <v>42</v>
      </c>
      <c r="F33" s="373" t="s">
        <v>43</v>
      </c>
      <c r="G33" s="28"/>
      <c r="H33" s="28"/>
      <c r="I33" s="28"/>
    </row>
    <row r="34" spans="1:10">
      <c r="A34" s="396" t="s">
        <v>44</v>
      </c>
      <c r="B34" s="85">
        <f>C34-2</f>
        <v>44691</v>
      </c>
      <c r="C34" s="7">
        <f>D34-2</f>
        <v>44693</v>
      </c>
      <c r="D34" s="74">
        <v>44695</v>
      </c>
      <c r="E34" s="74">
        <f>D34+14</f>
        <v>44709</v>
      </c>
      <c r="F34" s="397" t="s">
        <v>45</v>
      </c>
      <c r="G34" s="28"/>
      <c r="H34" s="28"/>
      <c r="I34" s="28"/>
    </row>
    <row r="35" spans="1:10">
      <c r="A35" s="398" t="s">
        <v>46</v>
      </c>
      <c r="B35" s="88">
        <v>44698</v>
      </c>
      <c r="C35" s="30">
        <f>D35-2</f>
        <v>44700</v>
      </c>
      <c r="D35" s="76">
        <v>44702</v>
      </c>
      <c r="E35" s="76">
        <f>D35+14</f>
        <v>44716</v>
      </c>
      <c r="F35" s="8" t="s">
        <v>45</v>
      </c>
      <c r="G35" s="28"/>
      <c r="H35" s="28"/>
      <c r="I35" s="28"/>
    </row>
    <row r="36" spans="1:10" ht="15.75" thickBot="1">
      <c r="A36" s="374" t="s">
        <v>47</v>
      </c>
      <c r="B36" s="90">
        <f>C36-2</f>
        <v>44705</v>
      </c>
      <c r="C36" s="77">
        <f>D36-2</f>
        <v>44707</v>
      </c>
      <c r="D36" s="133">
        <v>44709</v>
      </c>
      <c r="E36" s="133">
        <f>D36+14</f>
        <v>44723</v>
      </c>
      <c r="F36" s="264" t="s">
        <v>45</v>
      </c>
      <c r="G36" s="28"/>
      <c r="H36" s="28"/>
      <c r="I36" s="28"/>
    </row>
    <row r="37" spans="1:10" ht="16.5" thickBot="1">
      <c r="A37" s="43"/>
      <c r="B37" s="263"/>
      <c r="C37" s="29"/>
      <c r="D37" s="29"/>
      <c r="E37" s="28"/>
      <c r="F37" s="44"/>
      <c r="G37" s="28"/>
      <c r="H37" s="28"/>
      <c r="I37" s="28"/>
    </row>
    <row r="38" spans="1:10" ht="15.75" thickBot="1">
      <c r="A38" s="228" t="s">
        <v>48</v>
      </c>
      <c r="B38" s="229"/>
      <c r="C38" s="230"/>
      <c r="D38" s="230"/>
      <c r="E38" s="231"/>
      <c r="F38" s="44"/>
      <c r="G38" s="28"/>
      <c r="H38" s="28"/>
      <c r="I38" s="28"/>
    </row>
    <row r="39" spans="1:10" ht="45.75" thickBot="1">
      <c r="A39" s="109" t="s">
        <v>28</v>
      </c>
      <c r="B39" s="232" t="s">
        <v>49</v>
      </c>
      <c r="C39" s="233" t="s">
        <v>50</v>
      </c>
      <c r="D39" s="233" t="s">
        <v>6</v>
      </c>
      <c r="E39" s="234" t="s">
        <v>51</v>
      </c>
      <c r="F39" s="44"/>
      <c r="G39" s="28"/>
      <c r="H39" s="28"/>
      <c r="I39" s="28"/>
    </row>
    <row r="40" spans="1:10" ht="15.75">
      <c r="A40" s="239" t="s">
        <v>52</v>
      </c>
      <c r="B40" s="241"/>
      <c r="C40" s="235"/>
      <c r="D40" s="235"/>
      <c r="E40" s="236"/>
      <c r="F40" s="44"/>
      <c r="G40" s="28"/>
      <c r="H40" s="28"/>
      <c r="I40" s="28"/>
    </row>
    <row r="41" spans="1:10" ht="16.5" thickBot="1">
      <c r="A41" s="240"/>
      <c r="B41" s="242"/>
      <c r="C41" s="237"/>
      <c r="D41" s="237"/>
      <c r="E41" s="238"/>
      <c r="F41" s="44"/>
      <c r="G41" s="28"/>
      <c r="H41" s="28"/>
      <c r="I41" s="28"/>
    </row>
    <row r="43" spans="1:10" ht="15.75" thickBot="1">
      <c r="A43" s="45" t="s">
        <v>53</v>
      </c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45.75" thickBot="1">
      <c r="A44" s="183" t="s">
        <v>28</v>
      </c>
      <c r="B44" s="182" t="s">
        <v>29</v>
      </c>
      <c r="C44" s="47" t="s">
        <v>50</v>
      </c>
      <c r="D44" s="47" t="s">
        <v>6</v>
      </c>
      <c r="E44" s="47" t="s">
        <v>54</v>
      </c>
      <c r="F44" s="47" t="s">
        <v>55</v>
      </c>
      <c r="G44" s="47" t="s">
        <v>56</v>
      </c>
      <c r="H44" s="47" t="s">
        <v>57</v>
      </c>
      <c r="I44" s="47" t="s">
        <v>58</v>
      </c>
      <c r="J44" s="48" t="s">
        <v>59</v>
      </c>
    </row>
    <row r="45" spans="1:10">
      <c r="A45" s="291" t="s">
        <v>60</v>
      </c>
      <c r="B45" s="292">
        <v>44680</v>
      </c>
      <c r="C45" s="293">
        <f>B45+1</f>
        <v>44681</v>
      </c>
      <c r="D45" s="294">
        <f>B45+2</f>
        <v>44682</v>
      </c>
      <c r="E45" s="294">
        <f>D45+34</f>
        <v>44716</v>
      </c>
      <c r="F45" s="294">
        <f>D45+35</f>
        <v>44717</v>
      </c>
      <c r="G45" s="294">
        <f>D45+37</f>
        <v>44719</v>
      </c>
      <c r="H45" s="294">
        <f>D45+42</f>
        <v>44724</v>
      </c>
      <c r="I45" s="294">
        <f>D45+45</f>
        <v>44727</v>
      </c>
      <c r="J45" s="295">
        <f>D45+49</f>
        <v>44731</v>
      </c>
    </row>
    <row r="46" spans="1:10">
      <c r="A46" s="184" t="s">
        <v>61</v>
      </c>
      <c r="B46" s="49">
        <f>B45+7</f>
        <v>44687</v>
      </c>
      <c r="C46" s="50">
        <f>B46+1</f>
        <v>44688</v>
      </c>
      <c r="D46" s="51">
        <f>B46+2</f>
        <v>44689</v>
      </c>
      <c r="E46" s="51">
        <f>D46+34</f>
        <v>44723</v>
      </c>
      <c r="F46" s="51">
        <f>D46+35</f>
        <v>44724</v>
      </c>
      <c r="G46" s="51">
        <f>D46+37</f>
        <v>44726</v>
      </c>
      <c r="H46" s="51">
        <f>D46+42</f>
        <v>44731</v>
      </c>
      <c r="I46" s="51">
        <f>D46+45</f>
        <v>44734</v>
      </c>
      <c r="J46" s="296">
        <f>D46+49</f>
        <v>44738</v>
      </c>
    </row>
    <row r="47" spans="1:10">
      <c r="A47" s="185" t="s">
        <v>62</v>
      </c>
      <c r="B47" s="49">
        <f>B46+7</f>
        <v>44694</v>
      </c>
      <c r="C47" s="50">
        <f>B47+1</f>
        <v>44695</v>
      </c>
      <c r="D47" s="51">
        <f>B47+2</f>
        <v>44696</v>
      </c>
      <c r="E47" s="51">
        <f>D47+34</f>
        <v>44730</v>
      </c>
      <c r="F47" s="51">
        <f>D47+35</f>
        <v>44731</v>
      </c>
      <c r="G47" s="51">
        <f>D47+37</f>
        <v>44733</v>
      </c>
      <c r="H47" s="51">
        <f>D47+42</f>
        <v>44738</v>
      </c>
      <c r="I47" s="51">
        <f>D47+45</f>
        <v>44741</v>
      </c>
      <c r="J47" s="296">
        <f>D47+49</f>
        <v>44745</v>
      </c>
    </row>
    <row r="48" spans="1:10">
      <c r="A48" s="184" t="s">
        <v>63</v>
      </c>
      <c r="B48" s="49">
        <f>B47+7</f>
        <v>44701</v>
      </c>
      <c r="C48" s="50">
        <f>B48+1</f>
        <v>44702</v>
      </c>
      <c r="D48" s="51">
        <f>B48+2</f>
        <v>44703</v>
      </c>
      <c r="E48" s="51">
        <f>D48+34</f>
        <v>44737</v>
      </c>
      <c r="F48" s="51">
        <f>D48+35</f>
        <v>44738</v>
      </c>
      <c r="G48" s="51">
        <f>D48+37</f>
        <v>44740</v>
      </c>
      <c r="H48" s="51">
        <f>D48+42</f>
        <v>44745</v>
      </c>
      <c r="I48" s="51">
        <f>D48+45</f>
        <v>44748</v>
      </c>
      <c r="J48" s="296">
        <f>D48+49</f>
        <v>44752</v>
      </c>
    </row>
    <row r="49" spans="1:10" ht="15.75" thickBot="1">
      <c r="A49" s="297" t="s">
        <v>64</v>
      </c>
      <c r="B49" s="298">
        <f>B48+7</f>
        <v>44708</v>
      </c>
      <c r="C49" s="299">
        <f>B49+1</f>
        <v>44709</v>
      </c>
      <c r="D49" s="300">
        <f>B49+2</f>
        <v>44710</v>
      </c>
      <c r="E49" s="300">
        <f>D49+34</f>
        <v>44744</v>
      </c>
      <c r="F49" s="300">
        <f>D49+35</f>
        <v>44745</v>
      </c>
      <c r="G49" s="300">
        <f>D49+37</f>
        <v>44747</v>
      </c>
      <c r="H49" s="300">
        <f>D49+42</f>
        <v>44752</v>
      </c>
      <c r="I49" s="300">
        <f>D49+45</f>
        <v>44755</v>
      </c>
      <c r="J49" s="301">
        <f>D49+49</f>
        <v>44759</v>
      </c>
    </row>
    <row r="50" spans="1:10">
      <c r="A50" s="52"/>
      <c r="B50" s="28"/>
      <c r="C50" s="28"/>
      <c r="D50" s="28"/>
      <c r="E50" s="28"/>
      <c r="F50" s="28"/>
      <c r="G50" s="28"/>
      <c r="H50" s="28"/>
      <c r="I50" s="28"/>
      <c r="J50" s="28"/>
    </row>
    <row r="51" spans="1:10">
      <c r="A51" s="52"/>
      <c r="B51" s="28"/>
      <c r="C51" s="28"/>
      <c r="D51" s="28"/>
      <c r="E51" s="28"/>
      <c r="F51" s="28"/>
      <c r="G51" s="28"/>
      <c r="H51" s="28"/>
      <c r="I51" s="28"/>
      <c r="J51" s="28"/>
    </row>
    <row r="53" spans="1:10" ht="15.75" thickBot="1">
      <c r="A53" s="483" t="s">
        <v>65</v>
      </c>
      <c r="B53" s="484"/>
      <c r="C53" s="484"/>
      <c r="D53" s="484"/>
      <c r="E53" s="484"/>
      <c r="F53" s="484"/>
      <c r="G53" s="484"/>
      <c r="H53" s="484"/>
      <c r="I53" s="186"/>
    </row>
    <row r="54" spans="1:10" ht="45.75" thickBot="1">
      <c r="A54" s="180" t="s">
        <v>66</v>
      </c>
      <c r="B54" s="179" t="s">
        <v>67</v>
      </c>
      <c r="C54" s="176" t="s">
        <v>5</v>
      </c>
      <c r="D54" s="176" t="s">
        <v>6</v>
      </c>
      <c r="E54" s="177" t="s">
        <v>68</v>
      </c>
      <c r="F54" s="177" t="s">
        <v>69</v>
      </c>
      <c r="G54" s="177" t="s">
        <v>70</v>
      </c>
      <c r="H54" s="178" t="s">
        <v>71</v>
      </c>
      <c r="I54" s="187"/>
      <c r="J54" s="187"/>
    </row>
    <row r="55" spans="1:10" ht="15.75">
      <c r="A55" s="278" t="s">
        <v>72</v>
      </c>
      <c r="B55" s="279">
        <v>44680</v>
      </c>
      <c r="C55" s="279">
        <f>B55</f>
        <v>44680</v>
      </c>
      <c r="D55" s="286">
        <f>C55+2</f>
        <v>44682</v>
      </c>
      <c r="E55" s="288">
        <f>D55+22</f>
        <v>44704</v>
      </c>
      <c r="F55" s="280">
        <f>D55+23</f>
        <v>44705</v>
      </c>
      <c r="G55" s="280">
        <f>D55+27</f>
        <v>44709</v>
      </c>
      <c r="H55" s="281">
        <f>D55+28</f>
        <v>44710</v>
      </c>
      <c r="I55" s="188"/>
      <c r="J55" s="188"/>
    </row>
    <row r="56" spans="1:10" ht="15.75">
      <c r="A56" s="282" t="s">
        <v>73</v>
      </c>
      <c r="B56" s="277">
        <f>B55+7</f>
        <v>44687</v>
      </c>
      <c r="C56" s="277">
        <f>B56</f>
        <v>44687</v>
      </c>
      <c r="D56" s="287">
        <f>C56+2</f>
        <v>44689</v>
      </c>
      <c r="E56" s="289">
        <f>D56+22</f>
        <v>44711</v>
      </c>
      <c r="F56" s="207">
        <f>D56+23</f>
        <v>44712</v>
      </c>
      <c r="G56" s="207">
        <f t="shared" ref="G56:G59" si="3">D56+27</f>
        <v>44716</v>
      </c>
      <c r="H56" s="283">
        <f>D56+28</f>
        <v>44717</v>
      </c>
      <c r="I56" s="189"/>
      <c r="J56" s="189"/>
    </row>
    <row r="57" spans="1:10" ht="15.75">
      <c r="A57" s="282" t="s">
        <v>74</v>
      </c>
      <c r="B57" s="277">
        <f>B56+7</f>
        <v>44694</v>
      </c>
      <c r="C57" s="277">
        <f t="shared" ref="C57" si="4">B57</f>
        <v>44694</v>
      </c>
      <c r="D57" s="287">
        <f t="shared" ref="D57" si="5">C57+2</f>
        <v>44696</v>
      </c>
      <c r="E57" s="289">
        <f t="shared" ref="E57" si="6">D57+22</f>
        <v>44718</v>
      </c>
      <c r="F57" s="207">
        <f>D57+23</f>
        <v>44719</v>
      </c>
      <c r="G57" s="207">
        <f t="shared" si="3"/>
        <v>44723</v>
      </c>
      <c r="H57" s="283">
        <f>D57+28</f>
        <v>44724</v>
      </c>
    </row>
    <row r="58" spans="1:10" ht="15.75">
      <c r="A58" s="282" t="s">
        <v>75</v>
      </c>
      <c r="B58" s="277">
        <f t="shared" ref="B58:B59" si="7">B57+7</f>
        <v>44701</v>
      </c>
      <c r="C58" s="277">
        <f t="shared" ref="C58:C59" si="8">B58</f>
        <v>44701</v>
      </c>
      <c r="D58" s="287">
        <f t="shared" ref="D58:D59" si="9">C58+2</f>
        <v>44703</v>
      </c>
      <c r="E58" s="289">
        <f t="shared" ref="E58:E59" si="10">D58+22</f>
        <v>44725</v>
      </c>
      <c r="F58" s="207">
        <f t="shared" ref="F58:F59" si="11">D58+23</f>
        <v>44726</v>
      </c>
      <c r="G58" s="207">
        <f t="shared" si="3"/>
        <v>44730</v>
      </c>
      <c r="H58" s="283">
        <f t="shared" ref="H58:H59" si="12">D58+28</f>
        <v>44731</v>
      </c>
    </row>
    <row r="59" spans="1:10" ht="16.5" thickBot="1">
      <c r="A59" s="285" t="s">
        <v>76</v>
      </c>
      <c r="B59" s="284">
        <f t="shared" si="7"/>
        <v>44708</v>
      </c>
      <c r="C59" s="284">
        <f t="shared" si="8"/>
        <v>44708</v>
      </c>
      <c r="D59" s="265">
        <f t="shared" si="9"/>
        <v>44710</v>
      </c>
      <c r="E59" s="290">
        <f t="shared" si="10"/>
        <v>44732</v>
      </c>
      <c r="F59" s="27">
        <f t="shared" si="11"/>
        <v>44733</v>
      </c>
      <c r="G59" s="27">
        <f t="shared" si="3"/>
        <v>44737</v>
      </c>
      <c r="H59" s="113">
        <f t="shared" si="12"/>
        <v>44738</v>
      </c>
    </row>
  </sheetData>
  <mergeCells count="6">
    <mergeCell ref="A53:H53"/>
    <mergeCell ref="A1:K4"/>
    <mergeCell ref="A7:I7"/>
    <mergeCell ref="A16:G16"/>
    <mergeCell ref="A24:H24"/>
    <mergeCell ref="A32:F32"/>
  </mergeCells>
  <pageMargins left="0.7" right="0.7" top="0.75" bottom="0.75" header="0.3" footer="0.3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30"/>
  <sheetViews>
    <sheetView zoomScaleNormal="100" workbookViewId="0">
      <selection activeCell="B86" sqref="B86"/>
    </sheetView>
  </sheetViews>
  <sheetFormatPr defaultRowHeight="15"/>
  <cols>
    <col min="1" max="1" width="49.7109375" customWidth="1"/>
    <col min="2" max="2" width="19.7109375" bestFit="1" customWidth="1"/>
    <col min="3" max="3" width="15.42578125" bestFit="1" customWidth="1"/>
    <col min="4" max="4" width="10.7109375" bestFit="1" customWidth="1"/>
    <col min="5" max="5" width="21.28515625" customWidth="1"/>
    <col min="6" max="6" width="20.42578125" customWidth="1"/>
    <col min="7" max="7" width="17.7109375" customWidth="1"/>
    <col min="8" max="8" width="16.42578125" customWidth="1"/>
    <col min="9" max="9" width="22" customWidth="1"/>
  </cols>
  <sheetData>
    <row r="1" spans="1:10" ht="15" customHeight="1">
      <c r="A1" s="507" t="s">
        <v>77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5" customHeight="1">
      <c r="A2" s="507"/>
      <c r="B2" s="507"/>
      <c r="C2" s="507"/>
      <c r="D2" s="507"/>
      <c r="E2" s="507"/>
      <c r="F2" s="507"/>
      <c r="G2" s="507"/>
      <c r="H2" s="507"/>
      <c r="I2" s="507"/>
      <c r="J2" s="507"/>
    </row>
    <row r="3" spans="1:10" ht="15" customHeight="1">
      <c r="A3" s="507"/>
      <c r="B3" s="507"/>
      <c r="C3" s="507"/>
      <c r="D3" s="507"/>
      <c r="E3" s="507"/>
      <c r="F3" s="507"/>
      <c r="G3" s="507"/>
      <c r="H3" s="507"/>
      <c r="I3" s="507"/>
      <c r="J3" s="507"/>
    </row>
    <row r="4" spans="1:10" ht="15" customHeight="1">
      <c r="A4" s="507"/>
      <c r="B4" s="507"/>
      <c r="C4" s="507"/>
      <c r="D4" s="507"/>
      <c r="E4" s="507"/>
      <c r="F4" s="507"/>
      <c r="G4" s="507"/>
      <c r="H4" s="507"/>
      <c r="I4" s="507"/>
      <c r="J4" s="507"/>
    </row>
    <row r="5" spans="1:10" ht="21">
      <c r="A5" s="508" t="s">
        <v>1</v>
      </c>
      <c r="B5" s="508"/>
      <c r="C5" s="508"/>
      <c r="D5" s="508"/>
      <c r="E5" s="508"/>
      <c r="F5" s="508"/>
      <c r="G5" s="508"/>
      <c r="H5" s="508"/>
      <c r="I5" s="508"/>
      <c r="J5" s="508"/>
    </row>
    <row r="6" spans="1:10" ht="21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21">
      <c r="A7" s="509" t="s">
        <v>78</v>
      </c>
      <c r="B7" s="509"/>
      <c r="C7" s="509"/>
      <c r="D7" s="509"/>
      <c r="E7" s="509"/>
      <c r="F7" s="509"/>
      <c r="G7" s="509"/>
      <c r="H7" s="509"/>
      <c r="I7" s="1"/>
      <c r="J7" s="54"/>
    </row>
    <row r="8" spans="1:10" ht="21.75" thickBot="1">
      <c r="A8" s="509"/>
      <c r="B8" s="509"/>
      <c r="C8" s="509"/>
      <c r="D8" s="509"/>
      <c r="E8" s="509"/>
      <c r="F8" s="509"/>
      <c r="G8" s="509"/>
      <c r="H8" s="509"/>
      <c r="I8" s="1"/>
      <c r="J8" s="54"/>
    </row>
    <row r="9" spans="1:10" ht="39.75" customHeight="1" thickBot="1">
      <c r="A9" s="19" t="s">
        <v>28</v>
      </c>
      <c r="B9" s="55" t="s">
        <v>79</v>
      </c>
      <c r="C9" s="21" t="s">
        <v>41</v>
      </c>
      <c r="D9" s="21" t="s">
        <v>6</v>
      </c>
      <c r="E9" s="55" t="s">
        <v>80</v>
      </c>
      <c r="F9" s="55" t="s">
        <v>81</v>
      </c>
      <c r="G9" s="55" t="s">
        <v>82</v>
      </c>
      <c r="H9" s="55" t="s">
        <v>83</v>
      </c>
      <c r="I9" s="1"/>
      <c r="J9" s="54"/>
    </row>
    <row r="10" spans="1:10" ht="21">
      <c r="A10" s="65" t="s">
        <v>84</v>
      </c>
      <c r="B10" s="56">
        <v>44680</v>
      </c>
      <c r="C10" s="57">
        <f t="shared" ref="C10:C17" si="0">B10</f>
        <v>44680</v>
      </c>
      <c r="D10" s="57">
        <f>C10+1</f>
        <v>44681</v>
      </c>
      <c r="E10" s="58"/>
      <c r="F10" s="58"/>
      <c r="G10" s="58"/>
      <c r="H10" s="59"/>
      <c r="I10" s="1"/>
      <c r="J10" s="54"/>
    </row>
    <row r="11" spans="1:10" ht="21">
      <c r="A11" s="60" t="s">
        <v>85</v>
      </c>
      <c r="B11" s="61">
        <f>B10+3</f>
        <v>44683</v>
      </c>
      <c r="C11" s="62">
        <f t="shared" si="0"/>
        <v>44683</v>
      </c>
      <c r="D11" s="62">
        <f>D10+4</f>
        <v>44685</v>
      </c>
      <c r="E11" s="63">
        <f>D11+35</f>
        <v>44720</v>
      </c>
      <c r="F11" s="63">
        <f>E11+2</f>
        <v>44722</v>
      </c>
      <c r="G11" s="63">
        <f>F11+4</f>
        <v>44726</v>
      </c>
      <c r="H11" s="64">
        <v>2</v>
      </c>
      <c r="I11" s="1"/>
      <c r="J11" s="54"/>
    </row>
    <row r="12" spans="1:10" ht="21">
      <c r="A12" s="65" t="s">
        <v>86</v>
      </c>
      <c r="B12" s="61">
        <f t="shared" ref="B12:B17" si="1">B10+7</f>
        <v>44687</v>
      </c>
      <c r="C12" s="62">
        <f t="shared" si="0"/>
        <v>44687</v>
      </c>
      <c r="D12" s="62">
        <f>C12+1</f>
        <v>44688</v>
      </c>
      <c r="E12" s="66"/>
      <c r="F12" s="66"/>
      <c r="G12" s="66"/>
      <c r="H12" s="67"/>
      <c r="I12" s="1"/>
      <c r="J12" s="54"/>
    </row>
    <row r="13" spans="1:10" ht="21">
      <c r="A13" s="65" t="s">
        <v>87</v>
      </c>
      <c r="B13" s="61">
        <f t="shared" si="1"/>
        <v>44690</v>
      </c>
      <c r="C13" s="62">
        <f t="shared" si="0"/>
        <v>44690</v>
      </c>
      <c r="D13" s="62">
        <f>D12+4</f>
        <v>44692</v>
      </c>
      <c r="E13" s="63">
        <f>D13+35</f>
        <v>44727</v>
      </c>
      <c r="F13" s="63">
        <f>E13+2</f>
        <v>44729</v>
      </c>
      <c r="G13" s="63">
        <f>F13+4</f>
        <v>44733</v>
      </c>
      <c r="H13" s="64">
        <v>2</v>
      </c>
      <c r="I13" s="1"/>
      <c r="J13" s="54"/>
    </row>
    <row r="14" spans="1:10" ht="21">
      <c r="A14" s="65" t="s">
        <v>88</v>
      </c>
      <c r="B14" s="61">
        <f t="shared" si="1"/>
        <v>44694</v>
      </c>
      <c r="C14" s="62">
        <f t="shared" si="0"/>
        <v>44694</v>
      </c>
      <c r="D14" s="62">
        <f>C14+1</f>
        <v>44695</v>
      </c>
      <c r="E14" s="66"/>
      <c r="F14" s="66"/>
      <c r="G14" s="66"/>
      <c r="H14" s="67"/>
      <c r="I14" s="1"/>
      <c r="J14" s="54"/>
    </row>
    <row r="15" spans="1:10" ht="21">
      <c r="A15" s="65" t="s">
        <v>89</v>
      </c>
      <c r="B15" s="61">
        <f t="shared" si="1"/>
        <v>44697</v>
      </c>
      <c r="C15" s="62">
        <f t="shared" si="0"/>
        <v>44697</v>
      </c>
      <c r="D15" s="62">
        <f>D14+4</f>
        <v>44699</v>
      </c>
      <c r="E15" s="63">
        <f>D15+35</f>
        <v>44734</v>
      </c>
      <c r="F15" s="63">
        <f>E15+2</f>
        <v>44736</v>
      </c>
      <c r="G15" s="63">
        <f>F15+4</f>
        <v>44740</v>
      </c>
      <c r="H15" s="64">
        <v>2</v>
      </c>
      <c r="I15" s="1"/>
      <c r="J15" s="54"/>
    </row>
    <row r="16" spans="1:10" ht="21">
      <c r="A16" s="65" t="s">
        <v>90</v>
      </c>
      <c r="B16" s="61">
        <f t="shared" si="1"/>
        <v>44701</v>
      </c>
      <c r="C16" s="62">
        <f t="shared" si="0"/>
        <v>44701</v>
      </c>
      <c r="D16" s="62">
        <f>C16+1</f>
        <v>44702</v>
      </c>
      <c r="E16" s="66"/>
      <c r="F16" s="66"/>
      <c r="G16" s="66"/>
      <c r="H16" s="67"/>
      <c r="I16" s="1"/>
      <c r="J16" s="54"/>
    </row>
    <row r="17" spans="1:10" ht="16.5" thickBot="1">
      <c r="A17" s="191" t="s">
        <v>91</v>
      </c>
      <c r="B17" s="192">
        <f t="shared" si="1"/>
        <v>44704</v>
      </c>
      <c r="C17" s="193">
        <f t="shared" si="0"/>
        <v>44704</v>
      </c>
      <c r="D17" s="193">
        <f>D16+4</f>
        <v>44706</v>
      </c>
      <c r="E17" s="68">
        <f>D17+35</f>
        <v>44741</v>
      </c>
      <c r="F17" s="68">
        <f>E17+2</f>
        <v>44743</v>
      </c>
      <c r="G17" s="68">
        <f>F17+4</f>
        <v>44747</v>
      </c>
      <c r="H17" s="69">
        <v>2</v>
      </c>
      <c r="I17" s="1"/>
      <c r="J17" s="1"/>
    </row>
    <row r="18" spans="1:10" ht="15.75">
      <c r="A18" s="70"/>
      <c r="B18" s="71"/>
      <c r="C18" s="71"/>
      <c r="D18" s="71"/>
      <c r="E18" s="71"/>
      <c r="F18" s="71"/>
      <c r="G18" s="71"/>
      <c r="H18" s="71"/>
      <c r="I18" s="71"/>
      <c r="J18" s="1"/>
    </row>
    <row r="19" spans="1:10" ht="15.75">
      <c r="A19" s="70"/>
      <c r="B19" s="71"/>
      <c r="C19" s="71"/>
      <c r="D19" s="71"/>
      <c r="E19" s="71"/>
      <c r="F19" s="71"/>
      <c r="G19" s="71"/>
      <c r="H19" s="71"/>
      <c r="I19" s="71"/>
      <c r="J19" s="1"/>
    </row>
    <row r="20" spans="1:10" ht="15.75">
      <c r="A20" s="509" t="s">
        <v>92</v>
      </c>
      <c r="B20" s="509"/>
      <c r="C20" s="509"/>
      <c r="D20" s="509"/>
      <c r="E20" s="509"/>
      <c r="F20" s="509"/>
      <c r="G20" s="509"/>
      <c r="H20" s="509"/>
      <c r="I20" s="71"/>
      <c r="J20" s="1"/>
    </row>
    <row r="21" spans="1:10" ht="33.75" customHeight="1" thickBot="1">
      <c r="A21" s="509"/>
      <c r="B21" s="509"/>
      <c r="C21" s="509"/>
      <c r="D21" s="509"/>
      <c r="E21" s="509"/>
      <c r="F21" s="509"/>
      <c r="G21" s="509"/>
      <c r="H21" s="509"/>
      <c r="I21" s="71"/>
      <c r="J21" s="1"/>
    </row>
    <row r="22" spans="1:10" ht="45.75" thickBot="1">
      <c r="A22" s="19" t="s">
        <v>28</v>
      </c>
      <c r="B22" s="21" t="s">
        <v>79</v>
      </c>
      <c r="C22" s="21" t="s">
        <v>41</v>
      </c>
      <c r="D22" s="21" t="s">
        <v>6</v>
      </c>
      <c r="E22" s="72" t="s">
        <v>82</v>
      </c>
      <c r="F22" s="72" t="s">
        <v>93</v>
      </c>
      <c r="G22" s="72" t="s">
        <v>94</v>
      </c>
      <c r="H22" s="72" t="s">
        <v>95</v>
      </c>
      <c r="I22" s="71"/>
      <c r="J22" s="1"/>
    </row>
    <row r="23" spans="1:10" ht="15.75">
      <c r="A23" s="32" t="s">
        <v>96</v>
      </c>
      <c r="B23" s="73">
        <v>44683</v>
      </c>
      <c r="C23" s="74">
        <f>B23</f>
        <v>44683</v>
      </c>
      <c r="D23" s="7">
        <f>C23</f>
        <v>44683</v>
      </c>
      <c r="E23" s="58"/>
      <c r="F23" s="58"/>
      <c r="G23" s="58"/>
      <c r="H23" s="59"/>
      <c r="I23" s="71"/>
      <c r="J23" s="1"/>
    </row>
    <row r="24" spans="1:10" ht="15.75">
      <c r="A24" s="65" t="s">
        <v>97</v>
      </c>
      <c r="B24" s="37">
        <f>B23+2</f>
        <v>44685</v>
      </c>
      <c r="C24" s="17">
        <f t="shared" ref="C24:C30" si="2">B24</f>
        <v>44685</v>
      </c>
      <c r="D24" s="30">
        <f>D23+4</f>
        <v>44687</v>
      </c>
      <c r="E24" s="63">
        <f>D24+36</f>
        <v>44723</v>
      </c>
      <c r="F24" s="63">
        <f>E24+3</f>
        <v>44726</v>
      </c>
      <c r="G24" s="63">
        <f>F24+4</f>
        <v>44730</v>
      </c>
      <c r="H24" s="64">
        <f>G24+3</f>
        <v>44733</v>
      </c>
      <c r="I24" s="71"/>
      <c r="J24" s="1"/>
    </row>
    <row r="25" spans="1:10" ht="15.75">
      <c r="A25" s="65" t="s">
        <v>98</v>
      </c>
      <c r="B25" s="37">
        <f>B23+7</f>
        <v>44690</v>
      </c>
      <c r="C25" s="17">
        <f t="shared" si="2"/>
        <v>44690</v>
      </c>
      <c r="D25" s="30">
        <f>C25</f>
        <v>44690</v>
      </c>
      <c r="E25" s="66"/>
      <c r="F25" s="66"/>
      <c r="G25" s="66"/>
      <c r="H25" s="67"/>
      <c r="I25" s="71"/>
      <c r="J25" s="1"/>
    </row>
    <row r="26" spans="1:10" ht="15.75">
      <c r="A26" s="65" t="s">
        <v>99</v>
      </c>
      <c r="B26" s="37">
        <f>B25+2</f>
        <v>44692</v>
      </c>
      <c r="C26" s="17">
        <f t="shared" si="2"/>
        <v>44692</v>
      </c>
      <c r="D26" s="30">
        <f>D24+7</f>
        <v>44694</v>
      </c>
      <c r="E26" s="63">
        <f>D26+36</f>
        <v>44730</v>
      </c>
      <c r="F26" s="63">
        <f>E26+3</f>
        <v>44733</v>
      </c>
      <c r="G26" s="63">
        <f>F26+4</f>
        <v>44737</v>
      </c>
      <c r="H26" s="64">
        <f>G26+3</f>
        <v>44740</v>
      </c>
      <c r="I26" s="71"/>
      <c r="J26" s="1"/>
    </row>
    <row r="27" spans="1:10" ht="15.75">
      <c r="A27" s="65" t="s">
        <v>100</v>
      </c>
      <c r="B27" s="37">
        <f>B23+14</f>
        <v>44697</v>
      </c>
      <c r="C27" s="17">
        <f t="shared" si="2"/>
        <v>44697</v>
      </c>
      <c r="D27" s="30">
        <f>C27</f>
        <v>44697</v>
      </c>
      <c r="E27" s="66"/>
      <c r="F27" s="66"/>
      <c r="G27" s="66"/>
      <c r="H27" s="67"/>
      <c r="I27" s="71"/>
      <c r="J27" s="1"/>
    </row>
    <row r="28" spans="1:10" ht="15.75">
      <c r="A28" s="65" t="s">
        <v>63</v>
      </c>
      <c r="B28" s="37">
        <f>B27+2</f>
        <v>44699</v>
      </c>
      <c r="C28" s="17">
        <f t="shared" si="2"/>
        <v>44699</v>
      </c>
      <c r="D28" s="30">
        <f>D26+7</f>
        <v>44701</v>
      </c>
      <c r="E28" s="63">
        <f>D28+36</f>
        <v>44737</v>
      </c>
      <c r="F28" s="63">
        <f>E28+3</f>
        <v>44740</v>
      </c>
      <c r="G28" s="63">
        <f>F28+4</f>
        <v>44744</v>
      </c>
      <c r="H28" s="64">
        <f>G28+3</f>
        <v>44747</v>
      </c>
      <c r="I28" s="71"/>
      <c r="J28" s="1"/>
    </row>
    <row r="29" spans="1:10" ht="15.75">
      <c r="A29" s="65" t="s">
        <v>101</v>
      </c>
      <c r="B29" s="75">
        <f>B27+7</f>
        <v>44704</v>
      </c>
      <c r="C29" s="76">
        <f t="shared" si="2"/>
        <v>44704</v>
      </c>
      <c r="D29" s="30">
        <f>C29</f>
        <v>44704</v>
      </c>
      <c r="E29" s="66"/>
      <c r="F29" s="66"/>
      <c r="G29" s="66"/>
      <c r="H29" s="67"/>
      <c r="I29" s="71"/>
      <c r="J29" s="1"/>
    </row>
    <row r="30" spans="1:10" ht="16.5" thickBot="1">
      <c r="A30" s="191" t="s">
        <v>102</v>
      </c>
      <c r="B30" s="24">
        <f>B29+2</f>
        <v>44706</v>
      </c>
      <c r="C30" s="25">
        <f t="shared" si="2"/>
        <v>44706</v>
      </c>
      <c r="D30" s="77">
        <f>D28+7</f>
        <v>44708</v>
      </c>
      <c r="E30" s="68">
        <f>D30+36</f>
        <v>44744</v>
      </c>
      <c r="F30" s="68">
        <f>E30+3</f>
        <v>44747</v>
      </c>
      <c r="G30" s="68">
        <f>F30+4</f>
        <v>44751</v>
      </c>
      <c r="H30" s="69">
        <f>G30+3</f>
        <v>44754</v>
      </c>
      <c r="I30" s="71"/>
      <c r="J30" s="1"/>
    </row>
    <row r="31" spans="1:10" ht="15.75">
      <c r="A31" s="70"/>
      <c r="B31" s="71"/>
      <c r="C31" s="71"/>
      <c r="D31" s="71"/>
      <c r="E31" s="71"/>
      <c r="F31" s="71"/>
      <c r="G31" s="71"/>
      <c r="H31" s="71"/>
      <c r="I31" s="71"/>
      <c r="J31" s="1"/>
    </row>
    <row r="32" spans="1:10" ht="16.5" thickBot="1">
      <c r="A32" s="78"/>
      <c r="B32" s="28"/>
      <c r="C32" s="29"/>
      <c r="D32" s="29"/>
      <c r="E32" s="29"/>
      <c r="F32" s="79"/>
      <c r="G32" s="1"/>
      <c r="H32" s="1"/>
      <c r="I32" s="1"/>
      <c r="J32" s="1"/>
    </row>
    <row r="33" spans="1:10" ht="16.5" thickBot="1">
      <c r="A33" s="510" t="s">
        <v>103</v>
      </c>
      <c r="B33" s="510"/>
      <c r="C33" s="510"/>
      <c r="D33" s="510"/>
      <c r="E33" s="510"/>
      <c r="F33" s="510"/>
      <c r="G33" s="1"/>
      <c r="H33" s="1"/>
      <c r="I33" s="1"/>
      <c r="J33" s="1"/>
    </row>
    <row r="34" spans="1:10" ht="72.75" customHeight="1" thickBot="1">
      <c r="A34" s="80" t="s">
        <v>104</v>
      </c>
      <c r="B34" s="81" t="s">
        <v>105</v>
      </c>
      <c r="C34" s="82" t="s">
        <v>50</v>
      </c>
      <c r="D34" s="81" t="s">
        <v>6</v>
      </c>
      <c r="E34" s="83" t="s">
        <v>106</v>
      </c>
      <c r="F34" s="84" t="s">
        <v>107</v>
      </c>
      <c r="G34" s="1"/>
      <c r="H34" s="1"/>
      <c r="I34" s="1"/>
      <c r="J34" s="1"/>
    </row>
    <row r="35" spans="1:10" ht="15.75">
      <c r="A35" s="108" t="s">
        <v>108</v>
      </c>
      <c r="B35" s="85">
        <v>44679</v>
      </c>
      <c r="C35" s="74">
        <f t="shared" ref="C35:C39" si="3">B35+1</f>
        <v>44680</v>
      </c>
      <c r="D35" s="74">
        <f>C35+2</f>
        <v>44682</v>
      </c>
      <c r="E35" s="7">
        <f>D35+22</f>
        <v>44704</v>
      </c>
      <c r="F35" s="86">
        <f>D35+29</f>
        <v>44711</v>
      </c>
      <c r="G35" s="1"/>
      <c r="H35" s="1"/>
      <c r="I35" s="1"/>
      <c r="J35" s="1"/>
    </row>
    <row r="36" spans="1:10" ht="15.75">
      <c r="A36" s="31" t="s">
        <v>109</v>
      </c>
      <c r="B36" s="75">
        <f>B35+7</f>
        <v>44686</v>
      </c>
      <c r="C36" s="76">
        <f t="shared" si="3"/>
        <v>44687</v>
      </c>
      <c r="D36" s="76">
        <f t="shared" ref="D36:D39" si="4">C36+2</f>
        <v>44689</v>
      </c>
      <c r="E36" s="30">
        <f>D36+22</f>
        <v>44711</v>
      </c>
      <c r="F36" s="87">
        <f>D36+29</f>
        <v>44718</v>
      </c>
      <c r="G36" s="1"/>
      <c r="H36" s="1"/>
      <c r="I36" s="1"/>
      <c r="J36" s="1"/>
    </row>
    <row r="37" spans="1:10" ht="15.75">
      <c r="A37" s="31" t="s">
        <v>110</v>
      </c>
      <c r="B37" s="88">
        <f>B36+7</f>
        <v>44693</v>
      </c>
      <c r="C37" s="30">
        <f t="shared" si="3"/>
        <v>44694</v>
      </c>
      <c r="D37" s="30">
        <f t="shared" si="4"/>
        <v>44696</v>
      </c>
      <c r="E37" s="30">
        <f>D37+22</f>
        <v>44718</v>
      </c>
      <c r="F37" s="89">
        <f>D37+29</f>
        <v>44725</v>
      </c>
      <c r="G37" s="1"/>
      <c r="H37" s="1"/>
      <c r="I37" s="1"/>
      <c r="J37" s="1"/>
    </row>
    <row r="38" spans="1:10" ht="15.75">
      <c r="A38" s="31" t="s">
        <v>111</v>
      </c>
      <c r="B38" s="88">
        <f>B37+7</f>
        <v>44700</v>
      </c>
      <c r="C38" s="30">
        <f t="shared" si="3"/>
        <v>44701</v>
      </c>
      <c r="D38" s="76">
        <f t="shared" si="4"/>
        <v>44703</v>
      </c>
      <c r="E38" s="30">
        <f>D38+22</f>
        <v>44725</v>
      </c>
      <c r="F38" s="89">
        <f>D38+29</f>
        <v>44732</v>
      </c>
      <c r="G38" s="1"/>
      <c r="H38" s="1"/>
      <c r="I38" s="1"/>
      <c r="J38" s="1"/>
    </row>
    <row r="39" spans="1:10" ht="16.5" thickBot="1">
      <c r="A39" s="175" t="s">
        <v>112</v>
      </c>
      <c r="B39" s="90">
        <f>B38+7</f>
        <v>44707</v>
      </c>
      <c r="C39" s="77">
        <f t="shared" si="3"/>
        <v>44708</v>
      </c>
      <c r="D39" s="133">
        <f t="shared" si="4"/>
        <v>44710</v>
      </c>
      <c r="E39" s="77">
        <f>D39+22</f>
        <v>44732</v>
      </c>
      <c r="F39" s="91">
        <f>D39+29</f>
        <v>44739</v>
      </c>
      <c r="G39" s="1"/>
      <c r="H39" s="1"/>
      <c r="I39" s="1"/>
      <c r="J39" s="1"/>
    </row>
    <row r="40" spans="1:10" ht="15.75">
      <c r="A40" s="43"/>
      <c r="B40" s="28"/>
      <c r="C40" s="28"/>
      <c r="D40" s="29"/>
      <c r="E40" s="29"/>
      <c r="F40" s="28"/>
      <c r="G40" s="1"/>
      <c r="H40" s="1"/>
      <c r="I40" s="1"/>
      <c r="J40" s="1"/>
    </row>
    <row r="41" spans="1:10" ht="16.5" thickBot="1">
      <c r="A41" s="98"/>
      <c r="B41" s="99"/>
      <c r="C41" s="99"/>
      <c r="D41" s="99"/>
      <c r="E41" s="40"/>
      <c r="F41" s="100"/>
      <c r="G41" s="1"/>
      <c r="H41" s="1"/>
      <c r="I41" s="1"/>
      <c r="J41" s="1"/>
    </row>
    <row r="42" spans="1:10" ht="15.75">
      <c r="A42" s="511" t="s">
        <v>113</v>
      </c>
      <c r="B42" s="512"/>
      <c r="C42" s="512"/>
      <c r="D42" s="512"/>
      <c r="E42" s="512"/>
      <c r="F42" s="1"/>
      <c r="G42" s="1"/>
      <c r="H42" s="1"/>
      <c r="I42" s="1"/>
    </row>
    <row r="43" spans="1:10" ht="20.25" customHeight="1" thickBot="1">
      <c r="A43" s="513" t="s">
        <v>114</v>
      </c>
      <c r="B43" s="514"/>
      <c r="C43" s="514"/>
      <c r="D43" s="514"/>
      <c r="E43" s="514"/>
      <c r="F43" s="1"/>
      <c r="G43" s="1"/>
      <c r="H43" s="1"/>
      <c r="I43" s="1"/>
    </row>
    <row r="44" spans="1:10" ht="45.75" thickBot="1">
      <c r="A44" s="92" t="s">
        <v>115</v>
      </c>
      <c r="B44" s="194" t="s">
        <v>116</v>
      </c>
      <c r="C44" s="195" t="s">
        <v>50</v>
      </c>
      <c r="D44" s="195" t="s">
        <v>6</v>
      </c>
      <c r="E44" s="196" t="s">
        <v>117</v>
      </c>
      <c r="F44" s="1"/>
      <c r="G44" s="1"/>
      <c r="H44" s="1"/>
      <c r="I44" s="1"/>
    </row>
    <row r="45" spans="1:10" ht="15.75">
      <c r="A45" s="6" t="s">
        <v>118</v>
      </c>
      <c r="B45" s="93">
        <v>44685</v>
      </c>
      <c r="C45" s="16">
        <f>B45</f>
        <v>44685</v>
      </c>
      <c r="D45" s="16">
        <f>C45+2</f>
        <v>44687</v>
      </c>
      <c r="E45" s="197">
        <f>D45+21</f>
        <v>44708</v>
      </c>
      <c r="F45" s="1"/>
      <c r="G45" s="1"/>
      <c r="H45" s="1"/>
      <c r="I45" s="1"/>
    </row>
    <row r="46" spans="1:10" ht="15" customHeight="1">
      <c r="A46" s="22" t="s">
        <v>119</v>
      </c>
      <c r="B46" s="94">
        <f>B45+7</f>
        <v>44692</v>
      </c>
      <c r="C46" s="95">
        <f>B46</f>
        <v>44692</v>
      </c>
      <c r="D46" s="95">
        <f>C46+2</f>
        <v>44694</v>
      </c>
      <c r="E46" s="198">
        <f>D46+21</f>
        <v>44715</v>
      </c>
      <c r="F46" s="1"/>
      <c r="G46" s="1"/>
      <c r="H46" s="1"/>
      <c r="I46" s="1"/>
    </row>
    <row r="47" spans="1:10" ht="15.75">
      <c r="A47" s="22" t="s">
        <v>120</v>
      </c>
      <c r="B47" s="94">
        <f t="shared" ref="B47:B48" si="5">B46+7</f>
        <v>44699</v>
      </c>
      <c r="C47" s="95">
        <f t="shared" ref="C47:C48" si="6">B47</f>
        <v>44699</v>
      </c>
      <c r="D47" s="95">
        <f t="shared" ref="D47:D48" si="7">C47+2</f>
        <v>44701</v>
      </c>
      <c r="E47" s="198">
        <f t="shared" ref="E47:E48" si="8">D47+21</f>
        <v>44722</v>
      </c>
      <c r="F47" s="1"/>
      <c r="G47" s="1"/>
      <c r="H47" s="1"/>
      <c r="I47" s="1"/>
    </row>
    <row r="48" spans="1:10" ht="16.5" thickBot="1">
      <c r="A48" s="34" t="s">
        <v>121</v>
      </c>
      <c r="B48" s="96">
        <f t="shared" si="5"/>
        <v>44706</v>
      </c>
      <c r="C48" s="97">
        <f t="shared" si="6"/>
        <v>44706</v>
      </c>
      <c r="D48" s="97">
        <f t="shared" si="7"/>
        <v>44708</v>
      </c>
      <c r="E48" s="199">
        <f t="shared" si="8"/>
        <v>44729</v>
      </c>
      <c r="F48" s="1"/>
      <c r="G48" s="1"/>
      <c r="H48" s="1"/>
      <c r="I48" s="1"/>
    </row>
    <row r="49" spans="1:10" ht="16.5" thickBot="1">
      <c r="A49" s="98"/>
      <c r="B49" s="99"/>
      <c r="C49" s="99"/>
      <c r="D49" s="99"/>
      <c r="E49" s="40"/>
      <c r="F49" s="1"/>
      <c r="G49" s="1"/>
      <c r="H49" s="1"/>
      <c r="I49" s="1"/>
    </row>
    <row r="50" spans="1:10" ht="15.75">
      <c r="A50" s="511" t="s">
        <v>122</v>
      </c>
      <c r="B50" s="512"/>
      <c r="C50" s="512"/>
      <c r="D50" s="512"/>
      <c r="E50" s="512"/>
      <c r="F50" s="1"/>
      <c r="G50" s="1"/>
      <c r="H50" s="1"/>
      <c r="I50" s="1"/>
    </row>
    <row r="51" spans="1:10" ht="16.5" thickBot="1">
      <c r="A51" s="513" t="s">
        <v>114</v>
      </c>
      <c r="B51" s="514"/>
      <c r="C51" s="514"/>
      <c r="D51" s="514"/>
      <c r="E51" s="514"/>
      <c r="F51" s="1"/>
      <c r="G51" s="1"/>
      <c r="H51" s="1"/>
      <c r="I51" s="1"/>
    </row>
    <row r="52" spans="1:10" ht="45.75" thickBot="1">
      <c r="A52" s="92" t="s">
        <v>115</v>
      </c>
      <c r="B52" s="194" t="s">
        <v>123</v>
      </c>
      <c r="C52" s="195" t="s">
        <v>50</v>
      </c>
      <c r="D52" s="195" t="s">
        <v>6</v>
      </c>
      <c r="E52" s="196" t="s">
        <v>124</v>
      </c>
      <c r="F52" s="1"/>
      <c r="G52" s="1"/>
      <c r="H52" s="1"/>
      <c r="I52" s="1"/>
    </row>
    <row r="53" spans="1:10" ht="15.75">
      <c r="A53" s="6" t="s">
        <v>63</v>
      </c>
      <c r="B53" s="93">
        <v>44680</v>
      </c>
      <c r="C53" s="16">
        <f>B53</f>
        <v>44680</v>
      </c>
      <c r="D53" s="16">
        <f>C53+2</f>
        <v>44682</v>
      </c>
      <c r="E53" s="197">
        <f>D53+22</f>
        <v>44704</v>
      </c>
      <c r="F53" s="1"/>
      <c r="G53" s="1"/>
      <c r="H53" s="1"/>
      <c r="I53" s="1"/>
    </row>
    <row r="54" spans="1:10" ht="15.75">
      <c r="A54" s="22" t="s">
        <v>125</v>
      </c>
      <c r="B54" s="94">
        <f>B53+7</f>
        <v>44687</v>
      </c>
      <c r="C54" s="95">
        <f>B54</f>
        <v>44687</v>
      </c>
      <c r="D54" s="95">
        <f>C54+2</f>
        <v>44689</v>
      </c>
      <c r="E54" s="198">
        <f>D54+22</f>
        <v>44711</v>
      </c>
      <c r="F54" s="1"/>
      <c r="G54" s="1"/>
      <c r="H54" s="1"/>
      <c r="I54" s="1"/>
    </row>
    <row r="55" spans="1:10" ht="15.75">
      <c r="A55" s="22" t="s">
        <v>97</v>
      </c>
      <c r="B55" s="94">
        <f t="shared" ref="B55:B57" si="9">B54+7</f>
        <v>44694</v>
      </c>
      <c r="C55" s="95">
        <f t="shared" ref="C55:C56" si="10">B55</f>
        <v>44694</v>
      </c>
      <c r="D55" s="95">
        <f t="shared" ref="D55:D56" si="11">C55+2</f>
        <v>44696</v>
      </c>
      <c r="E55" s="198">
        <f t="shared" ref="E55:E56" si="12">D55+22</f>
        <v>44718</v>
      </c>
      <c r="F55" s="100"/>
      <c r="G55" s="1"/>
      <c r="H55" s="1"/>
      <c r="I55" s="1"/>
      <c r="J55" s="1"/>
    </row>
    <row r="56" spans="1:10" ht="16.5" thickBot="1">
      <c r="A56" s="22" t="s">
        <v>126</v>
      </c>
      <c r="B56" s="96">
        <f t="shared" si="9"/>
        <v>44701</v>
      </c>
      <c r="C56" s="97">
        <f t="shared" si="10"/>
        <v>44701</v>
      </c>
      <c r="D56" s="97">
        <f t="shared" si="11"/>
        <v>44703</v>
      </c>
      <c r="E56" s="199">
        <f t="shared" si="12"/>
        <v>44725</v>
      </c>
      <c r="F56" s="100"/>
      <c r="G56" s="1"/>
      <c r="H56" s="1"/>
      <c r="I56" s="1"/>
      <c r="J56" s="1"/>
    </row>
    <row r="57" spans="1:10" ht="16.5" thickBot="1">
      <c r="A57" s="34" t="s">
        <v>127</v>
      </c>
      <c r="B57" s="96">
        <f t="shared" si="9"/>
        <v>44708</v>
      </c>
      <c r="C57" s="97">
        <f t="shared" ref="C57" si="13">B57</f>
        <v>44708</v>
      </c>
      <c r="D57" s="97">
        <f t="shared" ref="D57" si="14">C57+2</f>
        <v>44710</v>
      </c>
      <c r="E57" s="199">
        <f t="shared" ref="E57" si="15">D57+22</f>
        <v>44732</v>
      </c>
      <c r="F57" s="100"/>
      <c r="G57" s="1"/>
      <c r="H57" s="1"/>
      <c r="I57" s="1"/>
      <c r="J57" s="1"/>
    </row>
    <row r="58" spans="1:10" ht="16.5" thickBot="1">
      <c r="A58" s="101"/>
      <c r="B58" s="28"/>
      <c r="C58" s="28"/>
      <c r="D58" s="29"/>
      <c r="E58" s="29"/>
      <c r="F58" s="79"/>
      <c r="G58" s="1"/>
      <c r="H58" s="1"/>
      <c r="I58" s="1"/>
      <c r="J58" s="1"/>
    </row>
    <row r="59" spans="1:10" ht="16.5" thickBot="1">
      <c r="A59" s="516" t="s">
        <v>128</v>
      </c>
      <c r="B59" s="517"/>
      <c r="C59" s="517"/>
      <c r="D59" s="517"/>
      <c r="E59" s="517"/>
      <c r="F59" s="517"/>
      <c r="G59" s="517"/>
      <c r="H59" s="517"/>
      <c r="I59" s="1"/>
      <c r="J59" s="1"/>
    </row>
    <row r="60" spans="1:10" ht="45.75" thickBot="1">
      <c r="A60" s="201" t="s">
        <v>104</v>
      </c>
      <c r="B60" s="200" t="s">
        <v>29</v>
      </c>
      <c r="C60" s="102" t="s">
        <v>50</v>
      </c>
      <c r="D60" s="102" t="s">
        <v>6</v>
      </c>
      <c r="E60" s="102" t="s">
        <v>129</v>
      </c>
      <c r="F60" s="102" t="s">
        <v>130</v>
      </c>
      <c r="G60" s="103" t="s">
        <v>131</v>
      </c>
      <c r="H60" s="104" t="s">
        <v>132</v>
      </c>
      <c r="I60" s="1"/>
      <c r="J60" s="1"/>
    </row>
    <row r="61" spans="1:10" ht="15.75">
      <c r="A61" s="108" t="s">
        <v>63</v>
      </c>
      <c r="B61" s="129">
        <v>44680</v>
      </c>
      <c r="C61" s="74">
        <f>B61</f>
        <v>44680</v>
      </c>
      <c r="D61" s="7">
        <f>C61+2</f>
        <v>44682</v>
      </c>
      <c r="E61" s="7">
        <f>D61+15</f>
        <v>44697</v>
      </c>
      <c r="F61" s="130">
        <f>D61+17</f>
        <v>44699</v>
      </c>
      <c r="G61" s="173">
        <f>F61+2</f>
        <v>44701</v>
      </c>
      <c r="H61" s="174">
        <f>G61+2</f>
        <v>44703</v>
      </c>
      <c r="I61" s="1"/>
      <c r="J61" s="1"/>
    </row>
    <row r="62" spans="1:10" ht="15.75">
      <c r="A62" s="225" t="s">
        <v>97</v>
      </c>
      <c r="B62" s="75">
        <f>B61+7</f>
        <v>44687</v>
      </c>
      <c r="C62" s="76">
        <f>B62</f>
        <v>44687</v>
      </c>
      <c r="D62" s="30">
        <f>C62+2</f>
        <v>44689</v>
      </c>
      <c r="E62" s="76">
        <f>E61+7</f>
        <v>44704</v>
      </c>
      <c r="F62" s="76">
        <f>E62+2</f>
        <v>44706</v>
      </c>
      <c r="G62" s="30">
        <f t="shared" ref="G62:H63" si="16">F62+2</f>
        <v>44708</v>
      </c>
      <c r="H62" s="8">
        <f>H61+7</f>
        <v>44710</v>
      </c>
      <c r="I62" s="1"/>
      <c r="J62" s="1"/>
    </row>
    <row r="63" spans="1:10" ht="15.75">
      <c r="A63" s="225" t="s">
        <v>133</v>
      </c>
      <c r="B63" s="75">
        <f>B62+7</f>
        <v>44694</v>
      </c>
      <c r="C63" s="76">
        <f>B63</f>
        <v>44694</v>
      </c>
      <c r="D63" s="30">
        <f>C63+2</f>
        <v>44696</v>
      </c>
      <c r="E63" s="30">
        <f>D63+15</f>
        <v>44711</v>
      </c>
      <c r="F63" s="30">
        <f>E63+2</f>
        <v>44713</v>
      </c>
      <c r="G63" s="30">
        <f t="shared" si="16"/>
        <v>44715</v>
      </c>
      <c r="H63" s="190">
        <f t="shared" si="16"/>
        <v>44717</v>
      </c>
      <c r="I63" s="1"/>
      <c r="J63" s="1"/>
    </row>
    <row r="64" spans="1:10" ht="15.75">
      <c r="A64" s="225" t="s">
        <v>63</v>
      </c>
      <c r="B64" s="75">
        <f t="shared" ref="B64:B65" si="17">B63+7</f>
        <v>44701</v>
      </c>
      <c r="C64" s="76">
        <f t="shared" ref="C64:C65" si="18">B64</f>
        <v>44701</v>
      </c>
      <c r="D64" s="30">
        <f t="shared" ref="D64:D65" si="19">C64+2</f>
        <v>44703</v>
      </c>
      <c r="E64" s="30">
        <f t="shared" ref="E64:E65" si="20">D64+15</f>
        <v>44718</v>
      </c>
      <c r="F64" s="30">
        <f t="shared" ref="F64:F65" si="21">E64+2</f>
        <v>44720</v>
      </c>
      <c r="G64" s="30">
        <f t="shared" ref="G64:G65" si="22">F64+2</f>
        <v>44722</v>
      </c>
      <c r="H64" s="190">
        <f t="shared" ref="H64:H65" si="23">G64+2</f>
        <v>44724</v>
      </c>
      <c r="I64" s="1"/>
      <c r="J64" s="1"/>
    </row>
    <row r="65" spans="1:11" ht="15.75">
      <c r="A65" s="225" t="s">
        <v>63</v>
      </c>
      <c r="B65" s="75">
        <f t="shared" si="17"/>
        <v>44708</v>
      </c>
      <c r="C65" s="76">
        <f t="shared" si="18"/>
        <v>44708</v>
      </c>
      <c r="D65" s="30">
        <f t="shared" si="19"/>
        <v>44710</v>
      </c>
      <c r="E65" s="30">
        <f t="shared" si="20"/>
        <v>44725</v>
      </c>
      <c r="F65" s="30">
        <f t="shared" si="21"/>
        <v>44727</v>
      </c>
      <c r="G65" s="30">
        <f t="shared" si="22"/>
        <v>44729</v>
      </c>
      <c r="H65" s="190">
        <f t="shared" si="23"/>
        <v>44731</v>
      </c>
      <c r="I65" s="1"/>
      <c r="J65" s="1"/>
    </row>
    <row r="66" spans="1:11" ht="15.75">
      <c r="A66" s="120"/>
      <c r="B66" s="28"/>
      <c r="C66" s="28"/>
      <c r="D66" s="29"/>
      <c r="E66" s="28"/>
      <c r="F66" s="79"/>
      <c r="G66" s="204"/>
      <c r="H66" s="205"/>
      <c r="I66" s="1"/>
      <c r="J66" s="1"/>
    </row>
    <row r="67" spans="1:11" ht="16.5" thickBot="1">
      <c r="A67" s="216"/>
      <c r="B67" s="28"/>
      <c r="C67" s="28"/>
      <c r="D67" s="29"/>
      <c r="E67" s="29"/>
      <c r="F67" s="79"/>
      <c r="G67" s="204"/>
      <c r="I67" s="1"/>
      <c r="J67" s="1"/>
    </row>
    <row r="68" spans="1:11" ht="16.5" thickBot="1">
      <c r="A68" s="496" t="s">
        <v>134</v>
      </c>
      <c r="B68" s="497"/>
      <c r="C68" s="497"/>
      <c r="D68" s="497"/>
      <c r="E68" s="497"/>
      <c r="F68" s="497"/>
      <c r="G68" s="497"/>
      <c r="H68" s="498"/>
      <c r="I68" s="1"/>
      <c r="J68" s="1"/>
    </row>
    <row r="69" spans="1:11" ht="45.75" thickBot="1">
      <c r="A69" s="135" t="s">
        <v>104</v>
      </c>
      <c r="B69" s="136" t="s">
        <v>29</v>
      </c>
      <c r="C69" s="137" t="s">
        <v>50</v>
      </c>
      <c r="D69" s="137" t="s">
        <v>6</v>
      </c>
      <c r="E69" s="137" t="s">
        <v>135</v>
      </c>
      <c r="F69" s="137" t="s">
        <v>129</v>
      </c>
      <c r="G69" s="137" t="s">
        <v>136</v>
      </c>
      <c r="H69" s="138" t="s">
        <v>130</v>
      </c>
      <c r="I69" s="1"/>
      <c r="J69" s="1"/>
    </row>
    <row r="70" spans="1:11" ht="15.75">
      <c r="A70" s="303" t="s">
        <v>137</v>
      </c>
      <c r="B70" s="307">
        <v>44680</v>
      </c>
      <c r="C70" s="202" t="s">
        <v>138</v>
      </c>
      <c r="D70" s="210">
        <v>44683</v>
      </c>
      <c r="E70" s="210">
        <f>D70+8</f>
        <v>44691</v>
      </c>
      <c r="F70" s="211">
        <f>D70+15</f>
        <v>44698</v>
      </c>
      <c r="G70" s="212">
        <f>F70+3</f>
        <v>44701</v>
      </c>
      <c r="H70" s="213">
        <f>G70+2</f>
        <v>44703</v>
      </c>
      <c r="I70" s="1"/>
      <c r="J70" s="1"/>
    </row>
    <row r="71" spans="1:11" ht="15.75">
      <c r="A71" s="225" t="s">
        <v>139</v>
      </c>
      <c r="B71" s="307">
        <v>44680</v>
      </c>
      <c r="C71" s="26" t="s">
        <v>138</v>
      </c>
      <c r="D71" s="207">
        <v>44687</v>
      </c>
      <c r="E71" s="207">
        <f>D71+8</f>
        <v>44695</v>
      </c>
      <c r="F71" s="208">
        <f>D71+15</f>
        <v>44702</v>
      </c>
      <c r="G71" s="209">
        <f>F71+3</f>
        <v>44705</v>
      </c>
      <c r="H71" s="214">
        <f>G71+2</f>
        <v>44707</v>
      </c>
      <c r="I71" s="1"/>
      <c r="J71" s="1"/>
    </row>
    <row r="72" spans="1:11" ht="15.75">
      <c r="A72" s="225" t="s">
        <v>140</v>
      </c>
      <c r="B72" s="307">
        <v>44688</v>
      </c>
      <c r="C72" s="26" t="s">
        <v>138</v>
      </c>
      <c r="D72" s="207">
        <v>44690</v>
      </c>
      <c r="E72" s="207">
        <f t="shared" ref="E72:E74" si="24">D72+8</f>
        <v>44698</v>
      </c>
      <c r="F72" s="208">
        <f t="shared" ref="F72:F74" si="25">D72+15</f>
        <v>44705</v>
      </c>
      <c r="G72" s="209">
        <f>F72+3</f>
        <v>44708</v>
      </c>
      <c r="H72" s="214">
        <f t="shared" ref="H72:H74" si="26">G72+2</f>
        <v>44710</v>
      </c>
      <c r="I72" s="1"/>
      <c r="J72" s="1"/>
      <c r="K72" s="1"/>
    </row>
    <row r="73" spans="1:11" ht="15.75">
      <c r="A73" s="225" t="s">
        <v>141</v>
      </c>
      <c r="B73" s="308">
        <v>44700</v>
      </c>
      <c r="C73" s="26" t="s">
        <v>138</v>
      </c>
      <c r="D73" s="207">
        <v>44703</v>
      </c>
      <c r="E73" s="207">
        <f t="shared" si="24"/>
        <v>44711</v>
      </c>
      <c r="F73" s="208">
        <f t="shared" si="25"/>
        <v>44718</v>
      </c>
      <c r="G73" s="209">
        <f>F73+3</f>
        <v>44721</v>
      </c>
      <c r="H73" s="214">
        <f t="shared" si="26"/>
        <v>44723</v>
      </c>
      <c r="I73" s="53"/>
      <c r="J73" s="53"/>
    </row>
    <row r="74" spans="1:11" ht="16.5" thickBot="1">
      <c r="A74" s="23" t="s">
        <v>142</v>
      </c>
      <c r="B74" s="309">
        <v>44703</v>
      </c>
      <c r="C74" s="215" t="s">
        <v>138</v>
      </c>
      <c r="D74" s="27">
        <v>44706</v>
      </c>
      <c r="E74" s="27">
        <f t="shared" si="24"/>
        <v>44714</v>
      </c>
      <c r="F74" s="304">
        <f t="shared" si="25"/>
        <v>44721</v>
      </c>
      <c r="G74" s="305">
        <f>F74+3</f>
        <v>44724</v>
      </c>
      <c r="H74" s="306">
        <f t="shared" si="26"/>
        <v>44726</v>
      </c>
      <c r="I74" s="53"/>
      <c r="J74" s="53"/>
    </row>
    <row r="75" spans="1:11" ht="16.5" thickBot="1">
      <c r="A75" s="206"/>
      <c r="B75" s="28"/>
      <c r="C75" s="28"/>
      <c r="D75" s="29"/>
      <c r="E75" s="29"/>
      <c r="F75" s="79"/>
      <c r="G75" s="204"/>
      <c r="I75" s="1"/>
      <c r="J75" s="1"/>
    </row>
    <row r="76" spans="1:11" ht="15.75">
      <c r="A76" s="515" t="s">
        <v>143</v>
      </c>
      <c r="B76" s="515"/>
      <c r="C76" s="515"/>
      <c r="D76" s="515"/>
      <c r="E76" s="515"/>
      <c r="F76" s="515"/>
      <c r="G76" s="515"/>
      <c r="H76" s="515"/>
      <c r="I76" s="1"/>
      <c r="J76" s="1"/>
    </row>
    <row r="77" spans="1:11" ht="45.75" thickBot="1">
      <c r="A77" s="105" t="s">
        <v>104</v>
      </c>
      <c r="B77" s="102" t="s">
        <v>29</v>
      </c>
      <c r="C77" s="102" t="s">
        <v>50</v>
      </c>
      <c r="D77" s="102" t="s">
        <v>6</v>
      </c>
      <c r="E77" s="106" t="s">
        <v>144</v>
      </c>
      <c r="F77" s="102" t="s">
        <v>145</v>
      </c>
      <c r="G77" s="102" t="s">
        <v>146</v>
      </c>
      <c r="H77" s="107" t="s">
        <v>130</v>
      </c>
      <c r="I77" s="1"/>
      <c r="J77" s="1"/>
    </row>
    <row r="78" spans="1:11" ht="15.75">
      <c r="A78" s="438" t="s">
        <v>97</v>
      </c>
      <c r="B78" s="420">
        <v>44680</v>
      </c>
      <c r="C78" s="421">
        <f>B78+1</f>
        <v>44681</v>
      </c>
      <c r="D78" s="422">
        <f>C78+2</f>
        <v>44683</v>
      </c>
      <c r="E78" s="422">
        <f>D78+15</f>
        <v>44698</v>
      </c>
      <c r="F78" s="423">
        <f>D78+15</f>
        <v>44698</v>
      </c>
      <c r="G78" s="424">
        <f>F78+2</f>
        <v>44700</v>
      </c>
      <c r="H78" s="425">
        <f>G78+2</f>
        <v>44702</v>
      </c>
      <c r="I78" s="1"/>
      <c r="J78" s="1"/>
    </row>
    <row r="79" spans="1:11" ht="15.75">
      <c r="A79" s="439" t="s">
        <v>147</v>
      </c>
      <c r="B79" s="426">
        <f>B78+7</f>
        <v>44687</v>
      </c>
      <c r="C79" s="76">
        <f t="shared" ref="C79:C81" si="27">B79+1</f>
        <v>44688</v>
      </c>
      <c r="D79" s="30">
        <f>C79+2</f>
        <v>44690</v>
      </c>
      <c r="E79" s="76">
        <f>E78+7</f>
        <v>44705</v>
      </c>
      <c r="F79" s="131">
        <f>D79+15</f>
        <v>44705</v>
      </c>
      <c r="G79" s="30">
        <f t="shared" ref="G79:H81" si="28">F79+2</f>
        <v>44707</v>
      </c>
      <c r="H79" s="427">
        <f>G79+2</f>
        <v>44709</v>
      </c>
      <c r="I79" s="1"/>
      <c r="J79" s="1"/>
    </row>
    <row r="80" spans="1:11" ht="15.75">
      <c r="A80" s="302" t="s">
        <v>148</v>
      </c>
      <c r="B80" s="428">
        <f t="shared" ref="B80:B82" si="29">B79+7</f>
        <v>44694</v>
      </c>
      <c r="C80" s="417">
        <f t="shared" si="27"/>
        <v>44695</v>
      </c>
      <c r="D80" s="418">
        <f>C80+2</f>
        <v>44697</v>
      </c>
      <c r="E80" s="418">
        <f>D80+15</f>
        <v>44712</v>
      </c>
      <c r="F80" s="419">
        <f>D80+15</f>
        <v>44712</v>
      </c>
      <c r="G80" s="418">
        <f t="shared" si="28"/>
        <v>44714</v>
      </c>
      <c r="H80" s="429">
        <f t="shared" si="28"/>
        <v>44716</v>
      </c>
      <c r="I80" s="1"/>
      <c r="J80" s="1"/>
    </row>
    <row r="81" spans="1:10" ht="15.75">
      <c r="A81" s="416" t="s">
        <v>149</v>
      </c>
      <c r="B81" s="430">
        <f t="shared" si="29"/>
        <v>44701</v>
      </c>
      <c r="C81" s="412">
        <f t="shared" si="27"/>
        <v>44702</v>
      </c>
      <c r="D81" s="413">
        <f>C81+2</f>
        <v>44704</v>
      </c>
      <c r="E81" s="412">
        <f>E80+7</f>
        <v>44719</v>
      </c>
      <c r="F81" s="414">
        <f>D81+15</f>
        <v>44719</v>
      </c>
      <c r="G81" s="415">
        <f>F81+2</f>
        <v>44721</v>
      </c>
      <c r="H81" s="431">
        <f t="shared" si="28"/>
        <v>44723</v>
      </c>
      <c r="I81" s="1"/>
      <c r="J81" s="1"/>
    </row>
    <row r="82" spans="1:10" ht="15.75">
      <c r="A82" s="440" t="s">
        <v>150</v>
      </c>
      <c r="B82" s="432">
        <f t="shared" si="29"/>
        <v>44708</v>
      </c>
      <c r="C82" s="433">
        <f t="shared" ref="C82" si="30">B82+1</f>
        <v>44709</v>
      </c>
      <c r="D82" s="434">
        <f>C82+2</f>
        <v>44711</v>
      </c>
      <c r="E82" s="433">
        <f>E81+7</f>
        <v>44726</v>
      </c>
      <c r="F82" s="435">
        <f>D82+15</f>
        <v>44726</v>
      </c>
      <c r="G82" s="436">
        <f>F82+2</f>
        <v>44728</v>
      </c>
      <c r="H82" s="437">
        <f t="shared" ref="H82" si="31">G82+2</f>
        <v>44730</v>
      </c>
      <c r="I82" s="1"/>
      <c r="J82" s="1"/>
    </row>
    <row r="83" spans="1:10" ht="16.5" thickBot="1">
      <c r="G83" s="1"/>
      <c r="H83" s="1"/>
      <c r="I83" s="114"/>
      <c r="J83" s="114"/>
    </row>
    <row r="84" spans="1:10" ht="16.5" thickBot="1">
      <c r="A84" s="503" t="s">
        <v>151</v>
      </c>
      <c r="B84" s="504"/>
      <c r="C84" s="504"/>
      <c r="D84" s="504"/>
      <c r="E84" s="503"/>
      <c r="F84" s="504"/>
      <c r="G84" s="504"/>
      <c r="H84" s="1"/>
      <c r="I84" s="1"/>
      <c r="J84" s="1"/>
    </row>
    <row r="85" spans="1:10" ht="45">
      <c r="A85" s="109" t="s">
        <v>104</v>
      </c>
      <c r="B85" s="110" t="s">
        <v>29</v>
      </c>
      <c r="C85" s="111" t="s">
        <v>30</v>
      </c>
      <c r="D85" s="112" t="s">
        <v>6</v>
      </c>
      <c r="E85" s="81" t="s">
        <v>152</v>
      </c>
      <c r="F85" s="110" t="s">
        <v>153</v>
      </c>
      <c r="G85" s="111" t="s">
        <v>154</v>
      </c>
      <c r="H85" s="1"/>
      <c r="I85" s="53"/>
      <c r="J85" s="53"/>
    </row>
    <row r="86" spans="1:10" ht="15.75">
      <c r="A86" s="316" t="s">
        <v>155</v>
      </c>
      <c r="B86" s="441">
        <v>44691</v>
      </c>
      <c r="C86" s="399" t="s">
        <v>138</v>
      </c>
      <c r="D86" s="399">
        <v>44694</v>
      </c>
      <c r="E86" s="400">
        <f>D86+11</f>
        <v>44705</v>
      </c>
      <c r="F86" s="401">
        <f>E86+2</f>
        <v>44707</v>
      </c>
      <c r="G86" s="402">
        <f>F86+2</f>
        <v>44709</v>
      </c>
      <c r="H86" s="1"/>
      <c r="I86" s="53"/>
      <c r="J86" s="53"/>
    </row>
    <row r="87" spans="1:10" ht="15.75">
      <c r="A87" s="226" t="s">
        <v>156</v>
      </c>
      <c r="B87" s="403">
        <v>44697</v>
      </c>
      <c r="C87" s="207" t="s">
        <v>138</v>
      </c>
      <c r="D87" s="207">
        <v>44701</v>
      </c>
      <c r="E87" s="314">
        <f t="shared" ref="E87:E89" si="32">D87+11</f>
        <v>44712</v>
      </c>
      <c r="F87" s="315">
        <f t="shared" ref="F87:G89" si="33">E87+2</f>
        <v>44714</v>
      </c>
      <c r="G87" s="404">
        <f t="shared" si="33"/>
        <v>44716</v>
      </c>
      <c r="H87" s="1"/>
      <c r="I87" s="53"/>
      <c r="J87" s="53"/>
    </row>
    <row r="88" spans="1:10" ht="15.75">
      <c r="A88" s="302" t="s">
        <v>157</v>
      </c>
      <c r="B88" s="405">
        <v>44701</v>
      </c>
      <c r="C88" s="310" t="s">
        <v>138</v>
      </c>
      <c r="D88" s="311">
        <v>44706</v>
      </c>
      <c r="E88" s="312">
        <f t="shared" si="32"/>
        <v>44717</v>
      </c>
      <c r="F88" s="313">
        <f t="shared" si="33"/>
        <v>44719</v>
      </c>
      <c r="G88" s="406">
        <f t="shared" si="33"/>
        <v>44721</v>
      </c>
      <c r="H88" s="1"/>
      <c r="I88" s="53"/>
      <c r="J88" s="53"/>
    </row>
    <row r="89" spans="1:10" ht="15.75">
      <c r="A89" s="227" t="s">
        <v>158</v>
      </c>
      <c r="B89" s="407">
        <v>44708</v>
      </c>
      <c r="C89" s="408" t="s">
        <v>138</v>
      </c>
      <c r="D89" s="408">
        <v>44712</v>
      </c>
      <c r="E89" s="409">
        <f t="shared" si="32"/>
        <v>44723</v>
      </c>
      <c r="F89" s="410">
        <f t="shared" si="33"/>
        <v>44725</v>
      </c>
      <c r="G89" s="411">
        <f t="shared" si="33"/>
        <v>44727</v>
      </c>
      <c r="H89" s="1"/>
      <c r="I89" s="53"/>
      <c r="J89" s="53"/>
    </row>
    <row r="90" spans="1:10" ht="15.75">
      <c r="A90" s="114"/>
      <c r="B90" s="38"/>
      <c r="C90" s="217"/>
      <c r="D90" s="217"/>
      <c r="E90" s="217"/>
      <c r="F90" s="217"/>
      <c r="G90" s="217"/>
      <c r="H90" s="1"/>
      <c r="I90" s="53"/>
      <c r="J90" s="53"/>
    </row>
    <row r="91" spans="1:10" ht="15.75">
      <c r="A91" s="261" t="s">
        <v>159</v>
      </c>
      <c r="B91" s="262"/>
      <c r="C91" s="262"/>
      <c r="D91" s="262"/>
      <c r="E91" s="262"/>
      <c r="F91" s="262"/>
      <c r="G91" s="262"/>
      <c r="H91" s="262"/>
      <c r="I91" s="262"/>
      <c r="J91" s="53"/>
    </row>
    <row r="92" spans="1:10" ht="45.75" thickBot="1">
      <c r="A92" s="127" t="s">
        <v>104</v>
      </c>
      <c r="B92" s="102" t="s">
        <v>160</v>
      </c>
      <c r="C92" s="102" t="s">
        <v>50</v>
      </c>
      <c r="D92" s="102" t="s">
        <v>6</v>
      </c>
      <c r="E92" s="102" t="s">
        <v>161</v>
      </c>
      <c r="F92" s="102" t="s">
        <v>162</v>
      </c>
      <c r="G92" s="102" t="s">
        <v>163</v>
      </c>
      <c r="H92" s="102" t="s">
        <v>164</v>
      </c>
      <c r="I92" s="128" t="s">
        <v>165</v>
      </c>
      <c r="J92" s="53"/>
    </row>
    <row r="93" spans="1:10" ht="15.75">
      <c r="A93" s="223" t="s">
        <v>166</v>
      </c>
      <c r="B93" s="318">
        <v>44685</v>
      </c>
      <c r="C93" s="7">
        <f>B93</f>
        <v>44685</v>
      </c>
      <c r="D93" s="7">
        <f>B93+2</f>
        <v>44687</v>
      </c>
      <c r="E93" s="7" t="s">
        <v>45</v>
      </c>
      <c r="F93" s="7" t="s">
        <v>45</v>
      </c>
      <c r="G93" s="130">
        <f>D93+10</f>
        <v>44697</v>
      </c>
      <c r="H93" s="86">
        <f>D93+13</f>
        <v>44700</v>
      </c>
      <c r="I93" s="86">
        <f>D93+17</f>
        <v>44704</v>
      </c>
      <c r="J93" s="53"/>
    </row>
    <row r="94" spans="1:10" ht="15.75">
      <c r="A94" s="224" t="s">
        <v>167</v>
      </c>
      <c r="B94" s="319">
        <f>B93+7</f>
        <v>44692</v>
      </c>
      <c r="C94" s="76">
        <f>B94</f>
        <v>44692</v>
      </c>
      <c r="D94" s="30">
        <f>B94+2</f>
        <v>44694</v>
      </c>
      <c r="E94" s="30" t="s">
        <v>45</v>
      </c>
      <c r="F94" s="30" t="s">
        <v>45</v>
      </c>
      <c r="G94" s="30">
        <f>D94+10</f>
        <v>44704</v>
      </c>
      <c r="H94" s="131">
        <f>D94+13</f>
        <v>44707</v>
      </c>
      <c r="I94" s="87">
        <f>D94+17</f>
        <v>44711</v>
      </c>
      <c r="J94" s="53"/>
    </row>
    <row r="95" spans="1:10" ht="15.75">
      <c r="A95" s="224" t="s">
        <v>168</v>
      </c>
      <c r="B95" s="319">
        <f>B94+7</f>
        <v>44699</v>
      </c>
      <c r="C95" s="76">
        <f>B95</f>
        <v>44699</v>
      </c>
      <c r="D95" s="30">
        <f>B95+2</f>
        <v>44701</v>
      </c>
      <c r="E95" s="30" t="s">
        <v>45</v>
      </c>
      <c r="F95" s="30" t="s">
        <v>45</v>
      </c>
      <c r="G95" s="30">
        <f t="shared" ref="G95:G96" si="34">D95+10</f>
        <v>44711</v>
      </c>
      <c r="H95" s="131">
        <f t="shared" ref="H95:H96" si="35">D95+13</f>
        <v>44714</v>
      </c>
      <c r="I95" s="87">
        <f t="shared" ref="I95:I96" si="36">D95+17</f>
        <v>44718</v>
      </c>
      <c r="J95" s="125"/>
    </row>
    <row r="96" spans="1:10" ht="16.5" thickBot="1">
      <c r="A96" s="317" t="s">
        <v>169</v>
      </c>
      <c r="B96" s="320">
        <f>B95+7</f>
        <v>44706</v>
      </c>
      <c r="C96" s="133">
        <f>B96</f>
        <v>44706</v>
      </c>
      <c r="D96" s="77">
        <f>B96+2</f>
        <v>44708</v>
      </c>
      <c r="E96" s="77" t="s">
        <v>45</v>
      </c>
      <c r="F96" s="77" t="s">
        <v>45</v>
      </c>
      <c r="G96" s="77">
        <f t="shared" si="34"/>
        <v>44718</v>
      </c>
      <c r="H96" s="134">
        <f t="shared" si="35"/>
        <v>44721</v>
      </c>
      <c r="I96" s="321">
        <f t="shared" si="36"/>
        <v>44725</v>
      </c>
      <c r="J96" s="125"/>
    </row>
    <row r="97" spans="1:10" ht="16.5" thickBot="1">
      <c r="A97" s="114"/>
      <c r="B97" s="38"/>
      <c r="C97" s="217"/>
      <c r="D97" s="217"/>
      <c r="E97" s="217"/>
      <c r="F97" s="217"/>
      <c r="G97" s="217"/>
      <c r="H97" s="1"/>
      <c r="I97" s="125"/>
      <c r="J97" s="125"/>
    </row>
    <row r="98" spans="1:10" ht="16.5" thickBot="1">
      <c r="A98" s="499" t="s">
        <v>170</v>
      </c>
      <c r="B98" s="499"/>
      <c r="C98" s="499"/>
      <c r="D98" s="499"/>
      <c r="E98" s="499"/>
      <c r="F98" s="499"/>
      <c r="G98" s="217"/>
      <c r="H98" s="1"/>
      <c r="I98" s="125"/>
      <c r="J98" s="125"/>
    </row>
    <row r="99" spans="1:10" ht="45.75" thickBot="1">
      <c r="A99" s="109" t="s">
        <v>28</v>
      </c>
      <c r="B99" s="141" t="s">
        <v>29</v>
      </c>
      <c r="C99" s="142" t="s">
        <v>5</v>
      </c>
      <c r="D99" s="142" t="s">
        <v>6</v>
      </c>
      <c r="E99" s="142" t="s">
        <v>171</v>
      </c>
      <c r="F99" s="143" t="s">
        <v>172</v>
      </c>
      <c r="G99" s="217"/>
      <c r="H99" s="1"/>
      <c r="I99" s="125"/>
      <c r="J99" s="125"/>
    </row>
    <row r="100" spans="1:10" ht="15.75">
      <c r="A100" s="322" t="s">
        <v>173</v>
      </c>
      <c r="B100" s="144">
        <v>44680</v>
      </c>
      <c r="C100" s="145">
        <f>B100+2</f>
        <v>44682</v>
      </c>
      <c r="D100" s="146">
        <f>C100+1</f>
        <v>44683</v>
      </c>
      <c r="E100" s="146">
        <f>D100+5</f>
        <v>44688</v>
      </c>
      <c r="F100" s="147">
        <f>E100+3</f>
        <v>44691</v>
      </c>
      <c r="G100" s="217"/>
      <c r="H100" s="119"/>
      <c r="I100" s="125"/>
      <c r="J100" s="125"/>
    </row>
    <row r="101" spans="1:10" ht="15.75">
      <c r="A101" s="152" t="s">
        <v>174</v>
      </c>
      <c r="B101" s="148">
        <f>B100+7</f>
        <v>44687</v>
      </c>
      <c r="C101" s="149">
        <f>B101+2</f>
        <v>44689</v>
      </c>
      <c r="D101" s="150">
        <f>C101+1</f>
        <v>44690</v>
      </c>
      <c r="E101" s="150">
        <f>D101+5</f>
        <v>44695</v>
      </c>
      <c r="F101" s="151">
        <f>E101+3</f>
        <v>44698</v>
      </c>
      <c r="G101" s="217"/>
      <c r="H101" s="119"/>
      <c r="I101" s="125"/>
      <c r="J101" s="125"/>
    </row>
    <row r="102" spans="1:10" ht="15.75">
      <c r="A102" s="152" t="s">
        <v>175</v>
      </c>
      <c r="B102" s="148">
        <f>B101+7</f>
        <v>44694</v>
      </c>
      <c r="C102" s="149">
        <f>B102+2</f>
        <v>44696</v>
      </c>
      <c r="D102" s="150">
        <f>C102+1</f>
        <v>44697</v>
      </c>
      <c r="E102" s="150">
        <f>D102+5</f>
        <v>44702</v>
      </c>
      <c r="F102" s="151">
        <f>E102+3</f>
        <v>44705</v>
      </c>
      <c r="G102" s="28"/>
      <c r="H102" s="119"/>
      <c r="I102" s="125"/>
      <c r="J102" s="125"/>
    </row>
    <row r="103" spans="1:10" ht="15.75">
      <c r="A103" s="152" t="s">
        <v>176</v>
      </c>
      <c r="B103" s="148">
        <f t="shared" ref="B103:B104" si="37">B102+7</f>
        <v>44701</v>
      </c>
      <c r="C103" s="149">
        <f t="shared" ref="C103:C104" si="38">B103+2</f>
        <v>44703</v>
      </c>
      <c r="D103" s="150">
        <f t="shared" ref="D103:D104" si="39">C103+1</f>
        <v>44704</v>
      </c>
      <c r="E103" s="150">
        <f t="shared" ref="E103:E104" si="40">D103+5</f>
        <v>44709</v>
      </c>
      <c r="F103" s="151">
        <f t="shared" ref="F103:F104" si="41">E103+3</f>
        <v>44712</v>
      </c>
      <c r="G103" s="39"/>
      <c r="H103" s="124"/>
      <c r="I103" s="125"/>
      <c r="J103" s="125"/>
    </row>
    <row r="104" spans="1:10" ht="16.5" thickBot="1">
      <c r="A104" s="323" t="s">
        <v>177</v>
      </c>
      <c r="B104" s="153">
        <f t="shared" si="37"/>
        <v>44708</v>
      </c>
      <c r="C104" s="154">
        <f t="shared" si="38"/>
        <v>44710</v>
      </c>
      <c r="D104" s="155">
        <f t="shared" si="39"/>
        <v>44711</v>
      </c>
      <c r="E104" s="155">
        <f t="shared" si="40"/>
        <v>44716</v>
      </c>
      <c r="F104" s="156">
        <f t="shared" si="41"/>
        <v>44719</v>
      </c>
      <c r="G104" s="39"/>
      <c r="H104" s="124"/>
      <c r="I104" s="125"/>
      <c r="J104" s="125"/>
    </row>
    <row r="105" spans="1:10" ht="15.75">
      <c r="A105" s="218"/>
      <c r="B105" s="219"/>
      <c r="C105" s="220"/>
      <c r="D105" s="221"/>
      <c r="E105" s="221"/>
      <c r="F105" s="221"/>
      <c r="G105" s="39"/>
      <c r="H105" s="124"/>
      <c r="I105" s="125"/>
      <c r="J105" s="125"/>
    </row>
    <row r="106" spans="1:10" ht="15.75">
      <c r="A106" s="218"/>
      <c r="B106" s="219"/>
      <c r="C106" s="220"/>
      <c r="D106" s="221"/>
      <c r="E106" s="221"/>
      <c r="F106" s="221"/>
      <c r="G106" s="39"/>
      <c r="H106" s="124"/>
      <c r="I106" s="125"/>
      <c r="J106" s="125"/>
    </row>
    <row r="107" spans="1:10" ht="16.5" thickBot="1">
      <c r="A107" s="505" t="s">
        <v>178</v>
      </c>
      <c r="B107" s="506"/>
      <c r="C107" s="506"/>
      <c r="D107" s="506"/>
      <c r="E107" s="506"/>
      <c r="F107" s="506"/>
      <c r="G107" s="506"/>
      <c r="H107" s="124"/>
      <c r="I107" s="125"/>
      <c r="J107" s="125"/>
    </row>
    <row r="108" spans="1:10" ht="45.75" thickBot="1">
      <c r="A108" s="115" t="s">
        <v>28</v>
      </c>
      <c r="B108" s="116" t="s">
        <v>179</v>
      </c>
      <c r="C108" s="116" t="s">
        <v>50</v>
      </c>
      <c r="D108" s="116" t="s">
        <v>6</v>
      </c>
      <c r="E108" s="116" t="s">
        <v>180</v>
      </c>
      <c r="F108" s="116" t="s">
        <v>181</v>
      </c>
      <c r="G108" s="117" t="s">
        <v>182</v>
      </c>
      <c r="H108" s="124"/>
      <c r="I108" s="53"/>
      <c r="J108" s="53"/>
    </row>
    <row r="109" spans="1:10" ht="15.75">
      <c r="A109" s="345" t="s">
        <v>183</v>
      </c>
      <c r="B109" s="342">
        <v>44687</v>
      </c>
      <c r="C109" s="334" t="s">
        <v>184</v>
      </c>
      <c r="D109" s="333">
        <v>44690</v>
      </c>
      <c r="E109" s="335">
        <f>D109+11</f>
        <v>44701</v>
      </c>
      <c r="F109" s="335">
        <f>E109+3</f>
        <v>44704</v>
      </c>
      <c r="G109" s="336">
        <f>F109+4</f>
        <v>44708</v>
      </c>
      <c r="H109" s="124"/>
      <c r="I109" s="53"/>
      <c r="J109" s="53"/>
    </row>
    <row r="110" spans="1:10" ht="15.75">
      <c r="A110" s="346" t="s">
        <v>185</v>
      </c>
      <c r="B110" s="343">
        <f>B109+7</f>
        <v>44694</v>
      </c>
      <c r="C110" s="331" t="s">
        <v>184</v>
      </c>
      <c r="D110" s="330">
        <f>D109+7</f>
        <v>44697</v>
      </c>
      <c r="E110" s="332">
        <f t="shared" ref="E110:E111" si="42">D110+11</f>
        <v>44708</v>
      </c>
      <c r="F110" s="332">
        <f t="shared" ref="F110:F111" si="43">E110+3</f>
        <v>44711</v>
      </c>
      <c r="G110" s="337">
        <f t="shared" ref="G110:G111" si="44">F110+4</f>
        <v>44715</v>
      </c>
      <c r="H110" s="124"/>
      <c r="I110" s="53"/>
      <c r="J110" s="53"/>
    </row>
    <row r="111" spans="1:10" ht="16.5" thickBot="1">
      <c r="A111" s="347" t="s">
        <v>186</v>
      </c>
      <c r="B111" s="344">
        <f>B110+14</f>
        <v>44708</v>
      </c>
      <c r="C111" s="339" t="s">
        <v>184</v>
      </c>
      <c r="D111" s="338">
        <v>44711</v>
      </c>
      <c r="E111" s="340">
        <f t="shared" si="42"/>
        <v>44722</v>
      </c>
      <c r="F111" s="340">
        <f t="shared" si="43"/>
        <v>44725</v>
      </c>
      <c r="G111" s="341">
        <f t="shared" si="44"/>
        <v>44729</v>
      </c>
      <c r="H111" s="124"/>
      <c r="I111" s="53"/>
      <c r="J111" s="53"/>
    </row>
    <row r="112" spans="1:10" ht="15.75">
      <c r="A112" s="120"/>
      <c r="B112" s="121"/>
      <c r="C112" s="122"/>
      <c r="D112" s="121"/>
      <c r="E112" s="123"/>
      <c r="F112" s="123"/>
      <c r="G112" s="123"/>
      <c r="H112" s="124"/>
      <c r="I112" s="132"/>
      <c r="J112" s="53"/>
    </row>
    <row r="113" spans="1:10" ht="19.5" thickBot="1">
      <c r="A113" s="495" t="s">
        <v>187</v>
      </c>
      <c r="B113" s="495"/>
      <c r="C113" s="495"/>
      <c r="D113" s="495"/>
      <c r="E113" s="495"/>
      <c r="F113" s="495"/>
      <c r="G113" s="495"/>
      <c r="H113" s="124"/>
      <c r="I113" s="53"/>
      <c r="J113" s="53"/>
    </row>
    <row r="114" spans="1:10" ht="37.5" customHeight="1" thickBot="1">
      <c r="A114" s="361" t="s">
        <v>28</v>
      </c>
      <c r="B114" s="362" t="s">
        <v>29</v>
      </c>
      <c r="C114" s="363" t="s">
        <v>188</v>
      </c>
      <c r="D114" s="363" t="s">
        <v>6</v>
      </c>
      <c r="E114" s="363" t="s">
        <v>180</v>
      </c>
      <c r="F114" s="363" t="s">
        <v>181</v>
      </c>
      <c r="G114" s="364" t="s">
        <v>182</v>
      </c>
      <c r="H114" s="53"/>
      <c r="I114" s="53"/>
      <c r="J114" s="53"/>
    </row>
    <row r="115" spans="1:10" ht="18.75">
      <c r="A115" s="356" t="s">
        <v>189</v>
      </c>
      <c r="B115" s="357">
        <v>44685</v>
      </c>
      <c r="C115" s="358" t="s">
        <v>184</v>
      </c>
      <c r="D115" s="359">
        <v>44687</v>
      </c>
      <c r="E115" s="359">
        <f>D115+12</f>
        <v>44699</v>
      </c>
      <c r="F115" s="359">
        <f t="shared" ref="F115:F116" si="45">E115+3</f>
        <v>44702</v>
      </c>
      <c r="G115" s="360">
        <f t="shared" ref="G115:G116" si="46">F115+4</f>
        <v>44706</v>
      </c>
      <c r="H115" s="53"/>
      <c r="I115" s="53"/>
      <c r="J115" s="53"/>
    </row>
    <row r="116" spans="1:10" ht="18.75">
      <c r="A116" s="354" t="s">
        <v>190</v>
      </c>
      <c r="B116" s="352">
        <v>44692</v>
      </c>
      <c r="C116" s="118" t="s">
        <v>184</v>
      </c>
      <c r="D116" s="272">
        <f>D115+7</f>
        <v>44694</v>
      </c>
      <c r="E116" s="272">
        <f>D116+12</f>
        <v>44706</v>
      </c>
      <c r="F116" s="272">
        <f t="shared" si="45"/>
        <v>44709</v>
      </c>
      <c r="G116" s="348">
        <f t="shared" si="46"/>
        <v>44713</v>
      </c>
      <c r="H116" s="53"/>
      <c r="I116" s="53"/>
      <c r="J116" s="53"/>
    </row>
    <row r="117" spans="1:10" ht="19.5" thickBot="1">
      <c r="A117" s="355" t="s">
        <v>191</v>
      </c>
      <c r="B117" s="353">
        <v>44704</v>
      </c>
      <c r="C117" s="350" t="s">
        <v>184</v>
      </c>
      <c r="D117" s="349">
        <v>44706</v>
      </c>
      <c r="E117" s="349">
        <f>D117+12</f>
        <v>44718</v>
      </c>
      <c r="F117" s="349">
        <f t="shared" ref="F117" si="47">E117+3</f>
        <v>44721</v>
      </c>
      <c r="G117" s="351">
        <f t="shared" ref="G117" si="48">F117+4</f>
        <v>44725</v>
      </c>
      <c r="H117" s="53"/>
      <c r="I117" s="140"/>
      <c r="J117" s="139"/>
    </row>
    <row r="118" spans="1:10" ht="18.75">
      <c r="A118" s="268"/>
      <c r="B118" s="269"/>
      <c r="C118" s="270"/>
      <c r="D118" s="271"/>
      <c r="E118" s="269"/>
      <c r="F118" s="269"/>
      <c r="G118" s="269"/>
      <c r="H118" s="53"/>
      <c r="I118" s="140"/>
      <c r="J118" s="139"/>
    </row>
    <row r="119" spans="1:10" ht="15.75">
      <c r="A119" s="126"/>
      <c r="B119" s="125"/>
      <c r="C119" s="125"/>
      <c r="D119" s="125"/>
      <c r="E119" s="125"/>
      <c r="F119" s="125"/>
      <c r="G119" s="125"/>
      <c r="H119" s="53"/>
      <c r="I119" s="28"/>
      <c r="J119" s="139"/>
    </row>
    <row r="120" spans="1:10" ht="16.5" thickBot="1">
      <c r="A120" s="500" t="s">
        <v>192</v>
      </c>
      <c r="B120" s="500"/>
      <c r="C120" s="500"/>
      <c r="D120" s="500"/>
      <c r="E120" s="500"/>
      <c r="F120" s="500"/>
      <c r="G120" s="114"/>
      <c r="H120" s="114"/>
      <c r="I120" s="1"/>
      <c r="J120" s="1"/>
    </row>
    <row r="121" spans="1:10" ht="45.75" thickBot="1">
      <c r="A121" s="245" t="s">
        <v>28</v>
      </c>
      <c r="B121" s="246" t="s">
        <v>193</v>
      </c>
      <c r="C121" s="247" t="s">
        <v>50</v>
      </c>
      <c r="D121" s="247" t="s">
        <v>6</v>
      </c>
      <c r="E121" s="247" t="s">
        <v>194</v>
      </c>
      <c r="F121" s="248" t="s">
        <v>195</v>
      </c>
      <c r="G121" s="114"/>
      <c r="H121" s="114"/>
      <c r="I121" s="157"/>
      <c r="J121" s="114"/>
    </row>
    <row r="122" spans="1:10" ht="15.75">
      <c r="A122" s="249" t="s">
        <v>196</v>
      </c>
      <c r="B122" s="250"/>
      <c r="C122" s="251"/>
      <c r="D122" s="252"/>
      <c r="E122" s="253"/>
      <c r="F122" s="254"/>
      <c r="G122" s="114"/>
      <c r="H122" s="114"/>
      <c r="I122" s="114"/>
      <c r="J122" s="157"/>
    </row>
    <row r="123" spans="1:10" ht="15.75">
      <c r="A123" s="255"/>
      <c r="B123" s="260"/>
      <c r="C123" s="256"/>
      <c r="D123" s="257"/>
      <c r="E123" s="258"/>
      <c r="F123" s="259"/>
      <c r="G123" s="114"/>
      <c r="H123" s="114"/>
      <c r="I123" s="114"/>
      <c r="J123" s="157"/>
    </row>
    <row r="124" spans="1:10" ht="16.5" thickBot="1">
      <c r="A124" s="324"/>
      <c r="B124" s="325"/>
      <c r="C124" s="326"/>
      <c r="D124" s="327"/>
      <c r="E124" s="328"/>
      <c r="F124" s="329"/>
      <c r="G124" s="114"/>
      <c r="H124" s="114"/>
      <c r="I124" s="114"/>
      <c r="J124" s="157"/>
    </row>
    <row r="125" spans="1:10" ht="15.7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6.5" thickBot="1">
      <c r="A126" s="501" t="s">
        <v>197</v>
      </c>
      <c r="B126" s="502"/>
      <c r="C126" s="502"/>
      <c r="D126" s="502"/>
      <c r="E126" s="502"/>
      <c r="F126" s="1"/>
      <c r="G126" s="1"/>
      <c r="H126" s="1"/>
      <c r="I126" s="1"/>
      <c r="J126" s="1"/>
    </row>
    <row r="127" spans="1:10" ht="47.25" customHeight="1" thickBot="1">
      <c r="A127" s="158" t="s">
        <v>3</v>
      </c>
      <c r="B127" s="159" t="s">
        <v>193</v>
      </c>
      <c r="C127" s="160" t="s">
        <v>50</v>
      </c>
      <c r="D127" s="160" t="s">
        <v>6</v>
      </c>
      <c r="E127" s="161" t="s">
        <v>198</v>
      </c>
      <c r="F127" s="1"/>
      <c r="G127" s="1"/>
      <c r="H127" s="1"/>
      <c r="I127" s="1"/>
      <c r="J127" s="1"/>
    </row>
    <row r="128" spans="1:10" ht="15.75">
      <c r="A128" s="108" t="s">
        <v>199</v>
      </c>
      <c r="B128" s="162"/>
      <c r="C128" s="202"/>
      <c r="D128" s="163"/>
      <c r="E128" s="164"/>
      <c r="F128" s="1"/>
      <c r="G128" s="1"/>
      <c r="H128" s="1"/>
      <c r="I128" s="1"/>
      <c r="J128" s="1"/>
    </row>
    <row r="129" spans="1:10" ht="15.75">
      <c r="A129" s="165"/>
      <c r="B129" s="166"/>
      <c r="C129" s="26"/>
      <c r="D129" s="167"/>
      <c r="E129" s="168"/>
      <c r="F129" s="1"/>
      <c r="G129" s="1"/>
      <c r="H129" s="1"/>
      <c r="I129" s="1"/>
      <c r="J129" s="1"/>
    </row>
    <row r="130" spans="1:10" ht="16.5" thickBot="1">
      <c r="A130" s="169"/>
      <c r="B130" s="170"/>
      <c r="C130" s="203"/>
      <c r="D130" s="171"/>
      <c r="E130" s="172"/>
      <c r="F130" s="1"/>
      <c r="G130" s="1"/>
      <c r="H130" s="1"/>
      <c r="I130" s="1"/>
      <c r="J130" s="1"/>
    </row>
  </sheetData>
  <mergeCells count="18">
    <mergeCell ref="A42:E42"/>
    <mergeCell ref="A43:E43"/>
    <mergeCell ref="A51:E51"/>
    <mergeCell ref="A76:H76"/>
    <mergeCell ref="A59:H59"/>
    <mergeCell ref="A50:E50"/>
    <mergeCell ref="A1:J4"/>
    <mergeCell ref="A5:J5"/>
    <mergeCell ref="A7:H8"/>
    <mergeCell ref="A20:H21"/>
    <mergeCell ref="A33:F33"/>
    <mergeCell ref="A113:G113"/>
    <mergeCell ref="A68:H68"/>
    <mergeCell ref="A98:F98"/>
    <mergeCell ref="A120:F120"/>
    <mergeCell ref="A126:E126"/>
    <mergeCell ref="A84:G84"/>
    <mergeCell ref="A107:G107"/>
  </mergeCells>
  <pageMargins left="0.7" right="0.7" top="0.75" bottom="0.75" header="0.3" footer="0.3"/>
  <pageSetup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4" ma:contentTypeDescription="新建文档。" ma:contentTypeScope="" ma:versionID="152721c74d5e8a8afeda71d477c5fdad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0d49c4bf1f5c931917c2b5dc6b02fcda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7FC136-7E6F-4207-8DC0-D3D48F6E1008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33ee1cc-3fe0-4a49-a704-20ce586fd042"/>
    <ds:schemaRef ds:uri="http://www.w3.org/XML/1998/namespace"/>
    <ds:schemaRef ds:uri="c24537aa-7a59-40f9-8184-ac5376a9b6b6"/>
  </ds:schemaRefs>
</ds:datastoreItem>
</file>

<file path=customXml/itemProps2.xml><?xml version="1.0" encoding="utf-8"?>
<ds:datastoreItem xmlns:ds="http://schemas.openxmlformats.org/officeDocument/2006/customXml" ds:itemID="{FDAB59BA-0ECF-45B6-837F-2EC6A550A8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27303-5FCA-48CA-9C18-862E31C210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 MAY</vt:lpstr>
      <vt:lpstr>GSL LINE MAY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2015-06-05T18:17:20Z</dcterms:created>
  <dcterms:modified xsi:type="dcterms:W3CDTF">2022-05-12T09:32:01Z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</Properties>
</file>