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20" yWindow="-120" windowWidth="28920" windowHeight="15840"/>
  </bookViews>
  <sheets>
    <sheet name="FUZ-XIA" sheetId="26" r:id="rId1"/>
    <sheet name="Jun" sheetId="25"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26" l="1"/>
  <c r="E18" i="26" s="1"/>
  <c r="E20" i="26" s="1"/>
  <c r="E15" i="26"/>
  <c r="E17" i="26" s="1"/>
  <c r="E19" i="26" s="1"/>
  <c r="E14" i="26"/>
  <c r="E7" i="26"/>
  <c r="E9" i="26" s="1"/>
  <c r="E11" i="26" s="1"/>
  <c r="E6" i="26"/>
  <c r="E8" i="26" s="1"/>
  <c r="E10" i="26" s="1"/>
  <c r="J128" i="25" l="1"/>
  <c r="N127" i="25"/>
  <c r="N126" i="25"/>
  <c r="J127" i="25"/>
  <c r="D126" i="25"/>
  <c r="E126" i="25"/>
  <c r="F126" i="25"/>
  <c r="D127" i="25"/>
  <c r="E127" i="25"/>
  <c r="F127" i="25"/>
  <c r="D128" i="25"/>
  <c r="E128" i="25"/>
  <c r="F128" i="25"/>
  <c r="G25" i="25"/>
  <c r="G26" i="25" s="1"/>
  <c r="G27" i="25" s="1"/>
  <c r="I27" i="25" s="1"/>
  <c r="D115" i="25"/>
  <c r="E115" i="25"/>
  <c r="F115" i="25"/>
  <c r="J114" i="25"/>
  <c r="K114" i="25" s="1"/>
  <c r="L114" i="25" s="1"/>
  <c r="M114" i="25" s="1"/>
  <c r="N114" i="25" s="1"/>
  <c r="F114" i="25"/>
  <c r="E114" i="25"/>
  <c r="D114" i="25"/>
  <c r="J7" i="25"/>
  <c r="F7" i="25"/>
  <c r="E7" i="25"/>
  <c r="D7" i="25"/>
  <c r="I73" i="25"/>
  <c r="J73" i="25" s="1"/>
  <c r="H73" i="25"/>
  <c r="F73" i="25"/>
  <c r="E73" i="25"/>
  <c r="D73" i="25"/>
  <c r="H88" i="25"/>
  <c r="I88" i="25" s="1"/>
  <c r="J88" i="25" s="1"/>
  <c r="F88" i="25"/>
  <c r="E88" i="25"/>
  <c r="D88" i="25"/>
  <c r="F40" i="25"/>
  <c r="D40" i="25"/>
  <c r="E40" i="25" s="1"/>
  <c r="F39" i="25"/>
  <c r="D39" i="25"/>
  <c r="E39" i="25" s="1"/>
  <c r="F38" i="25"/>
  <c r="D38" i="25"/>
  <c r="E38" i="25" s="1"/>
  <c r="I26" i="25" l="1"/>
  <c r="D339" i="25"/>
  <c r="E339" i="25" s="1"/>
  <c r="F339" i="25"/>
  <c r="D340" i="25"/>
  <c r="E340" i="25" s="1"/>
  <c r="F340" i="25"/>
  <c r="D341" i="25"/>
  <c r="E341" i="25" s="1"/>
  <c r="F341" i="25"/>
  <c r="D342" i="25"/>
  <c r="E342" i="25" s="1"/>
  <c r="F342" i="25"/>
  <c r="J40" i="25" l="1"/>
  <c r="L40" i="25" s="1"/>
  <c r="K39" i="25"/>
  <c r="F37" i="25"/>
  <c r="E37" i="25"/>
  <c r="D37" i="25"/>
  <c r="D90" i="25"/>
  <c r="F87" i="25"/>
  <c r="E87" i="25"/>
  <c r="D87" i="25"/>
  <c r="F86" i="25"/>
  <c r="E86" i="25"/>
  <c r="D86" i="25"/>
  <c r="H75" i="25"/>
  <c r="G61" i="25"/>
  <c r="D61" i="25" s="1"/>
  <c r="H60" i="25"/>
  <c r="I60" i="25" s="1"/>
  <c r="J60" i="25" s="1"/>
  <c r="F60" i="25"/>
  <c r="E60" i="25"/>
  <c r="D60" i="25"/>
  <c r="H388" i="25"/>
  <c r="F388" i="25"/>
  <c r="E388" i="25"/>
  <c r="D388" i="25"/>
  <c r="J342" i="25"/>
  <c r="J341" i="25"/>
  <c r="J340" i="25"/>
  <c r="J339" i="25"/>
  <c r="I339" i="25"/>
  <c r="I340" i="25" s="1"/>
  <c r="I341" i="25" s="1"/>
  <c r="I342" i="25" s="1"/>
  <c r="I327" i="25"/>
  <c r="J327" i="25" s="1"/>
  <c r="H327" i="25"/>
  <c r="F327" i="25"/>
  <c r="E327" i="25"/>
  <c r="D327" i="25"/>
  <c r="I326" i="25"/>
  <c r="J326" i="25" s="1"/>
  <c r="H326" i="25"/>
  <c r="F326" i="25"/>
  <c r="E326" i="25"/>
  <c r="D326" i="25"/>
  <c r="I325" i="25"/>
  <c r="J325" i="25" s="1"/>
  <c r="H325" i="25"/>
  <c r="F325" i="25"/>
  <c r="E325" i="25"/>
  <c r="D325" i="25"/>
  <c r="H301" i="25"/>
  <c r="I301" i="25" s="1"/>
  <c r="F301" i="25"/>
  <c r="E301" i="25"/>
  <c r="D301" i="25"/>
  <c r="H300" i="25"/>
  <c r="I300" i="25" s="1"/>
  <c r="F300" i="25"/>
  <c r="E300" i="25"/>
  <c r="D300" i="25"/>
  <c r="H299" i="25"/>
  <c r="I299" i="25" s="1"/>
  <c r="F299" i="25"/>
  <c r="E299" i="25"/>
  <c r="D299" i="25"/>
  <c r="H298" i="25"/>
  <c r="I298" i="25" s="1"/>
  <c r="F298" i="25"/>
  <c r="E298" i="25"/>
  <c r="D298" i="25"/>
  <c r="H297" i="25"/>
  <c r="I297" i="25" s="1"/>
  <c r="F297" i="25"/>
  <c r="E297" i="25"/>
  <c r="D297" i="25"/>
  <c r="K287" i="25"/>
  <c r="J287" i="25"/>
  <c r="I287" i="25"/>
  <c r="F287" i="25"/>
  <c r="D287" i="25"/>
  <c r="E287" i="25" s="1"/>
  <c r="K286" i="25"/>
  <c r="J286" i="25"/>
  <c r="I286" i="25"/>
  <c r="F286" i="25"/>
  <c r="D286" i="25"/>
  <c r="E286" i="25" s="1"/>
  <c r="K285" i="25"/>
  <c r="J285" i="25"/>
  <c r="I285" i="25"/>
  <c r="F285" i="25"/>
  <c r="D285" i="25"/>
  <c r="E285" i="25" s="1"/>
  <c r="K284" i="25"/>
  <c r="J284" i="25"/>
  <c r="I284" i="25"/>
  <c r="F284" i="25"/>
  <c r="D284" i="25"/>
  <c r="E284" i="25" s="1"/>
  <c r="K273" i="25"/>
  <c r="J273" i="25"/>
  <c r="I273" i="25"/>
  <c r="H273" i="25"/>
  <c r="F273" i="25"/>
  <c r="D273" i="25"/>
  <c r="E273" i="25" s="1"/>
  <c r="K272" i="25"/>
  <c r="J272" i="25"/>
  <c r="I272" i="25"/>
  <c r="H272" i="25"/>
  <c r="F272" i="25"/>
  <c r="D272" i="25"/>
  <c r="E272" i="25" s="1"/>
  <c r="K271" i="25"/>
  <c r="J271" i="25"/>
  <c r="I271" i="25"/>
  <c r="H271" i="25"/>
  <c r="F271" i="25"/>
  <c r="D271" i="25"/>
  <c r="E271" i="25" s="1"/>
  <c r="J238" i="25"/>
  <c r="I238" i="25"/>
  <c r="H238" i="25"/>
  <c r="F238" i="25"/>
  <c r="E238" i="25"/>
  <c r="D238" i="25"/>
  <c r="J237" i="25"/>
  <c r="I237" i="25"/>
  <c r="H237" i="25"/>
  <c r="F237" i="25"/>
  <c r="E237" i="25"/>
  <c r="D237" i="25"/>
  <c r="J236" i="25"/>
  <c r="I236" i="25"/>
  <c r="H236" i="25"/>
  <c r="F236" i="25"/>
  <c r="E236" i="25"/>
  <c r="D236" i="25"/>
  <c r="J235" i="25"/>
  <c r="I235" i="25"/>
  <c r="H235" i="25"/>
  <c r="F235" i="25"/>
  <c r="E235" i="25"/>
  <c r="D235" i="25"/>
  <c r="J234" i="25"/>
  <c r="I234" i="25"/>
  <c r="H234" i="25"/>
  <c r="F234" i="25"/>
  <c r="E234" i="25"/>
  <c r="D234" i="25"/>
  <c r="I224" i="25"/>
  <c r="F224" i="25"/>
  <c r="E224" i="25"/>
  <c r="D224" i="25"/>
  <c r="I223" i="25"/>
  <c r="F223" i="25"/>
  <c r="E223" i="25"/>
  <c r="D223" i="25"/>
  <c r="I222" i="25"/>
  <c r="F222" i="25"/>
  <c r="E222" i="25"/>
  <c r="D222" i="25"/>
  <c r="I221" i="25"/>
  <c r="F221" i="25"/>
  <c r="E221" i="25"/>
  <c r="D221" i="25"/>
  <c r="I220" i="25"/>
  <c r="F220" i="25"/>
  <c r="E220" i="25"/>
  <c r="D220" i="25"/>
  <c r="I208" i="25"/>
  <c r="J208" i="25" s="1"/>
  <c r="G208" i="25"/>
  <c r="G209" i="25" s="1"/>
  <c r="J207" i="25"/>
  <c r="F207" i="25"/>
  <c r="E207" i="25"/>
  <c r="D207" i="25"/>
  <c r="J197" i="25"/>
  <c r="I197" i="25"/>
  <c r="F197" i="25"/>
  <c r="E197" i="25"/>
  <c r="D197" i="25"/>
  <c r="K185" i="25"/>
  <c r="J185" i="25"/>
  <c r="I185" i="25"/>
  <c r="H185" i="25"/>
  <c r="F185" i="25"/>
  <c r="E185" i="25"/>
  <c r="D185" i="25"/>
  <c r="K184" i="25"/>
  <c r="J184" i="25"/>
  <c r="I184" i="25"/>
  <c r="H184" i="25"/>
  <c r="F184" i="25"/>
  <c r="E184" i="25"/>
  <c r="D184" i="25"/>
  <c r="K183" i="25"/>
  <c r="J183" i="25"/>
  <c r="I183" i="25"/>
  <c r="H183" i="25"/>
  <c r="F183" i="25"/>
  <c r="E183" i="25"/>
  <c r="D183" i="25"/>
  <c r="K182" i="25"/>
  <c r="J182" i="25"/>
  <c r="I182" i="25"/>
  <c r="H182" i="25"/>
  <c r="F182" i="25"/>
  <c r="E182" i="25"/>
  <c r="D182" i="25"/>
  <c r="F171" i="25"/>
  <c r="E171" i="25"/>
  <c r="D171" i="25"/>
  <c r="F170" i="25"/>
  <c r="E170" i="25"/>
  <c r="D170" i="25"/>
  <c r="F169" i="25"/>
  <c r="E169" i="25"/>
  <c r="D169" i="25"/>
  <c r="F168" i="25"/>
  <c r="E168" i="25"/>
  <c r="D168" i="25"/>
  <c r="J157" i="25"/>
  <c r="I157" i="25"/>
  <c r="H157" i="25"/>
  <c r="E157" i="25"/>
  <c r="D157" i="25"/>
  <c r="F157" i="25" s="1"/>
  <c r="J156" i="25"/>
  <c r="I156" i="25"/>
  <c r="H156" i="25"/>
  <c r="E156" i="25"/>
  <c r="D156" i="25"/>
  <c r="F156" i="25" s="1"/>
  <c r="J155" i="25"/>
  <c r="I155" i="25"/>
  <c r="H155" i="25"/>
  <c r="E155" i="25"/>
  <c r="D155" i="25"/>
  <c r="F155" i="25" s="1"/>
  <c r="J154" i="25"/>
  <c r="I154" i="25"/>
  <c r="H154" i="25"/>
  <c r="E154" i="25"/>
  <c r="D154" i="25"/>
  <c r="F154" i="25" s="1"/>
  <c r="J153" i="25"/>
  <c r="I153" i="25"/>
  <c r="H153" i="25"/>
  <c r="E153" i="25"/>
  <c r="D153" i="25"/>
  <c r="F153" i="25" s="1"/>
  <c r="I142" i="25"/>
  <c r="H142" i="25"/>
  <c r="F142" i="25"/>
  <c r="E142" i="25"/>
  <c r="D142" i="25"/>
  <c r="I141" i="25"/>
  <c r="H141" i="25"/>
  <c r="F141" i="25"/>
  <c r="E141" i="25"/>
  <c r="D141" i="25"/>
  <c r="I140" i="25"/>
  <c r="H140" i="25"/>
  <c r="F140" i="25"/>
  <c r="E140" i="25"/>
  <c r="D140" i="25"/>
  <c r="I139" i="25"/>
  <c r="H139" i="25"/>
  <c r="F139" i="25"/>
  <c r="E139" i="25"/>
  <c r="D139" i="25"/>
  <c r="I138" i="25"/>
  <c r="H138" i="25"/>
  <c r="F138" i="25"/>
  <c r="E138" i="25"/>
  <c r="D138" i="25"/>
  <c r="N128" i="25"/>
  <c r="J126" i="25"/>
  <c r="J115" i="25"/>
  <c r="K115" i="25" s="1"/>
  <c r="L115" i="25" s="1"/>
  <c r="M115" i="25" s="1"/>
  <c r="N115" i="25" s="1"/>
  <c r="J113" i="25"/>
  <c r="K113" i="25" s="1"/>
  <c r="L113" i="25" s="1"/>
  <c r="M113" i="25" s="1"/>
  <c r="N113" i="25" s="1"/>
  <c r="F113" i="25"/>
  <c r="E113" i="25"/>
  <c r="D113" i="25"/>
  <c r="J112" i="25"/>
  <c r="K112" i="25" s="1"/>
  <c r="L112" i="25" s="1"/>
  <c r="M112" i="25" s="1"/>
  <c r="N112" i="25" s="1"/>
  <c r="F112" i="25"/>
  <c r="E112" i="25"/>
  <c r="D112" i="25"/>
  <c r="G103" i="25"/>
  <c r="I103" i="25" s="1"/>
  <c r="E103" i="25"/>
  <c r="D103" i="25"/>
  <c r="I102" i="25"/>
  <c r="I101" i="25"/>
  <c r="I100" i="25"/>
  <c r="I99" i="25"/>
  <c r="H90" i="25"/>
  <c r="I90" i="25" s="1"/>
  <c r="J90" i="25" s="1"/>
  <c r="F90" i="25"/>
  <c r="E90" i="25"/>
  <c r="H89" i="25"/>
  <c r="I89" i="25" s="1"/>
  <c r="J89" i="25" s="1"/>
  <c r="F89" i="25"/>
  <c r="E89" i="25"/>
  <c r="D89" i="25"/>
  <c r="H87" i="25"/>
  <c r="I87" i="25" s="1"/>
  <c r="J87" i="25" s="1"/>
  <c r="H86" i="25"/>
  <c r="I86" i="25" s="1"/>
  <c r="J86" i="25" s="1"/>
  <c r="I74" i="25"/>
  <c r="J74" i="25" s="1"/>
  <c r="H74" i="25"/>
  <c r="F74" i="25"/>
  <c r="E74" i="25"/>
  <c r="D74" i="25"/>
  <c r="H64" i="25"/>
  <c r="I64" i="25" s="1"/>
  <c r="J64" i="25" s="1"/>
  <c r="F64" i="25"/>
  <c r="E64" i="25"/>
  <c r="D64" i="25"/>
  <c r="H63" i="25"/>
  <c r="I63" i="25" s="1"/>
  <c r="J63" i="25" s="1"/>
  <c r="F63" i="25"/>
  <c r="E63" i="25"/>
  <c r="D63" i="25"/>
  <c r="H62" i="25"/>
  <c r="I62" i="25" s="1"/>
  <c r="J62" i="25" s="1"/>
  <c r="F62" i="25"/>
  <c r="E62" i="25"/>
  <c r="D62" i="25"/>
  <c r="K52" i="25"/>
  <c r="K51" i="25"/>
  <c r="J51" i="25"/>
  <c r="L51" i="25" s="1"/>
  <c r="I51" i="25"/>
  <c r="K50" i="25"/>
  <c r="J50" i="25"/>
  <c r="L50" i="25" s="1"/>
  <c r="I50" i="25"/>
  <c r="K38" i="25"/>
  <c r="J38" i="25"/>
  <c r="L38" i="25" s="1"/>
  <c r="I38" i="25"/>
  <c r="K37" i="25"/>
  <c r="J37" i="25"/>
  <c r="L37" i="25" s="1"/>
  <c r="I37" i="25"/>
  <c r="H27" i="25"/>
  <c r="F27" i="25"/>
  <c r="E27" i="25"/>
  <c r="D27" i="25"/>
  <c r="E26" i="25"/>
  <c r="I25" i="25"/>
  <c r="H25" i="25"/>
  <c r="F25" i="25"/>
  <c r="E25" i="25"/>
  <c r="D25" i="25"/>
  <c r="I24" i="25"/>
  <c r="H24" i="25"/>
  <c r="F24" i="25"/>
  <c r="E24" i="25"/>
  <c r="D24" i="25"/>
  <c r="J10" i="25"/>
  <c r="E10" i="25"/>
  <c r="B10" i="25"/>
  <c r="J9" i="25"/>
  <c r="F9" i="25"/>
  <c r="E9" i="25"/>
  <c r="D9" i="25"/>
  <c r="J8" i="25"/>
  <c r="F8" i="25"/>
  <c r="E8" i="25"/>
  <c r="D8" i="25"/>
  <c r="M127" i="25" l="1"/>
  <c r="F10" i="25"/>
  <c r="F75" i="25"/>
  <c r="D75" i="25"/>
  <c r="I75" i="25"/>
  <c r="J75" i="25" s="1"/>
  <c r="K40" i="25"/>
  <c r="I40" i="25"/>
  <c r="I39" i="25"/>
  <c r="J39" i="25"/>
  <c r="L39" i="25" s="1"/>
  <c r="E75" i="25"/>
  <c r="G76" i="25"/>
  <c r="E76" i="25"/>
  <c r="F208" i="25"/>
  <c r="D10" i="25"/>
  <c r="H61" i="25"/>
  <c r="I61" i="25" s="1"/>
  <c r="J61" i="25" s="1"/>
  <c r="F61" i="25"/>
  <c r="D208" i="25"/>
  <c r="E208" i="25"/>
  <c r="E61" i="25"/>
  <c r="D209" i="25"/>
  <c r="G210" i="25"/>
  <c r="E210" i="25" s="1"/>
  <c r="F209" i="25"/>
  <c r="E209" i="25"/>
  <c r="I209" i="25"/>
  <c r="F26" i="25"/>
  <c r="F103" i="25"/>
  <c r="K127" i="25"/>
  <c r="M128" i="25"/>
  <c r="L128" i="25"/>
  <c r="K128" i="25"/>
  <c r="L127" i="25"/>
  <c r="M126" i="25"/>
  <c r="L126" i="25"/>
  <c r="D26" i="25"/>
  <c r="H26" i="25"/>
  <c r="K126" i="25"/>
  <c r="I52" i="25"/>
  <c r="J52" i="25"/>
  <c r="L52" i="25" s="1"/>
  <c r="F76" i="25" l="1"/>
  <c r="D76" i="25"/>
  <c r="H76" i="25"/>
  <c r="I76" i="25"/>
  <c r="J76" i="25" s="1"/>
  <c r="E77" i="25"/>
  <c r="D77" i="25"/>
  <c r="F77" i="25"/>
  <c r="I77" i="25"/>
  <c r="J77" i="25" s="1"/>
  <c r="H77" i="25"/>
  <c r="F210" i="25"/>
  <c r="D210" i="25"/>
  <c r="J209" i="25"/>
  <c r="I210" i="25"/>
  <c r="J210" i="25" s="1"/>
  <c r="K53" i="25"/>
  <c r="J53" i="25"/>
  <c r="L53" i="25" s="1"/>
  <c r="I53" i="25"/>
</calcChain>
</file>

<file path=xl/sharedStrings.xml><?xml version="1.0" encoding="utf-8"?>
<sst xmlns="http://schemas.openxmlformats.org/spreadsheetml/2006/main" count="950" uniqueCount="539">
  <si>
    <t>加拿大&amp;美东（T/S PUSAN)</t>
  </si>
  <si>
    <t>船舶代理:外代; 挂靠码头:嵩屿</t>
  </si>
  <si>
    <t xml:space="preserve">SI截周四 12：00;     进场/VGM/申报/海关截单：周五 18：00;      截放行:周六 12：00  </t>
  </si>
  <si>
    <t>VSL/VOY</t>
  </si>
  <si>
    <t>IMO UN NO.</t>
  </si>
  <si>
    <t>VSL CODE</t>
  </si>
  <si>
    <t>进场/VGM/申报/海关</t>
  </si>
  <si>
    <t>截放行</t>
  </si>
  <si>
    <t>ACI截申报</t>
  </si>
  <si>
    <t>ETD</t>
  </si>
  <si>
    <t>MAINLINER</t>
  </si>
  <si>
    <t xml:space="preserve">ETD </t>
  </si>
  <si>
    <t>ETA</t>
  </si>
  <si>
    <t>XIAMEN</t>
  </si>
  <si>
    <t>T/S</t>
  </si>
  <si>
    <t>VANCOUVER(BC)</t>
  </si>
  <si>
    <t>Dowell time is approx 2-4 Days  to put on rail in Vancouver</t>
  </si>
  <si>
    <t>Transit time from Vancouver to Toronto/Montreal  is 7-9 Days</t>
  </si>
  <si>
    <t>Expedited Rail Service(ERS)=&gt;Additional premium fee of CAD275 per container is charged by the CN terminal to make special arrangements</t>
  </si>
  <si>
    <t xml:space="preserve">In order to group the containers under a “hot box” program before loading on rail.  </t>
  </si>
  <si>
    <t xml:space="preserve">The ERS application must be submitted at least two working Days before vessel arrival by C/ </t>
  </si>
  <si>
    <t>业务  杨先生：0592-2398239 EXT 225/ DIRECT LINE: 2687225 FAX: 2687206          EMAIL: yang.michael @cn.zim.com</t>
  </si>
  <si>
    <t>订舱咨询（提交订舱；修改订舱；订舱状态咨询）:cnxia.booking@zim.com 客服热线:400 8191071</t>
  </si>
  <si>
    <t>ZEX</t>
  </si>
  <si>
    <t xml:space="preserve">美西快航(T/S SERVICE)  </t>
  </si>
  <si>
    <t xml:space="preserve">船舶代理:外代; 挂靠码头: 海润码头 </t>
  </si>
  <si>
    <t>海关报关截单: 周六12:00;   码头放行截单: 周六16:00;   提单(AMS)截单:周五 12:00</t>
  </si>
  <si>
    <t>截放行</t>
    <phoneticPr fontId="1" type="noConversion"/>
  </si>
  <si>
    <t>截提单
(AMS CUT OFF 12:00 FRI )</t>
  </si>
  <si>
    <t>LOS ANGELES(LA) (15DAYS)
(WBCT TERMINAL)</t>
  </si>
  <si>
    <t>TACOMA (WA)
(HUSKEY TERMINAL)</t>
  </si>
  <si>
    <t>业务 MICHAEL YANG   TEL:0592-2687225 13950182991       EMAIL:yang.michael@cn.zim.com</t>
  </si>
  <si>
    <t>订舱咨询（提交订舱；修改订舱；订舱状态咨询）:cnsth.booking@zim.com 客服热线:400 8191071</t>
  </si>
  <si>
    <t>ZCP</t>
  </si>
  <si>
    <t xml:space="preserve">美东&amp;中南美 Caribbean via Kingston(T/S SERVICE)  </t>
  </si>
  <si>
    <t>海关截报关时间:周四 12:00; 码头截放行时间周四 18:00; 截提单周四12:00</t>
  </si>
  <si>
    <t>进场/VGM/申报/海关</t>
    <phoneticPr fontId="1" type="noConversion"/>
  </si>
  <si>
    <t>ACI截申报</t>
    <phoneticPr fontId="1" type="noConversion"/>
  </si>
  <si>
    <t>ETD</t>
    <phoneticPr fontId="1" type="noConversion"/>
  </si>
  <si>
    <t>KINGSTON 
(32DAYS)</t>
  </si>
  <si>
    <t>WILMINGTON (NC)
(40DAYS)</t>
  </si>
  <si>
    <t>JACKSONVILLE (FL)
(41DAYS)</t>
  </si>
  <si>
    <t>CHARLESTON (SC)
(38DAYS)</t>
  </si>
  <si>
    <r>
      <rPr>
        <b/>
        <sz val="12"/>
        <rFont val="Tahoma"/>
        <family val="2"/>
      </rPr>
      <t xml:space="preserve">Delivery via Kingston: </t>
    </r>
    <r>
      <rPr>
        <sz val="12"/>
        <rFont val="Tahoma"/>
        <family val="2"/>
      </rPr>
      <t xml:space="preserve">HALIFAX (NS),BARRANQUILLA,BELIZE CITY, BRIDGETOWN, CARTAGENA, CAUCEDO,GEORGETOWN, EL GUAMACHE, GUATEMALA CITY,SAN JUAN, GUANTA, LA GUAIRA,  MARACAIBO, PUERTO CABELLO,   PUERTO CORTES,  PARAMARIBO，SAN JOSE, SAN PEDRO SULA, PORT AU PRINCE, PORT OF SPAIN,  SAN SALVADOR,
</t>
    </r>
    <r>
      <rPr>
        <b/>
        <sz val="12"/>
        <rFont val="Tahoma"/>
        <family val="2"/>
      </rPr>
      <t xml:space="preserve">Via Ningbo: </t>
    </r>
    <r>
      <rPr>
        <sz val="12"/>
        <rFont val="Tahoma"/>
        <family val="2"/>
      </rPr>
      <t>JACKSONVILLE (FL),WILMINGTON (NC)</t>
    </r>
  </si>
  <si>
    <t>业务  Michael ：0592-2398239 EXT 225/ DIRECT LINE: 0592-2687225 FAX:0592-2687206          EMAIL:yang.michael@cn.zim.com</t>
  </si>
  <si>
    <t>订舱咨询（提交订舱；修改订舱；订舱状态咨询）:cnxia.booking@zim.com 客服热线:400 8191071 /400 8989 979 (请在往来邮件主题上添加航线名+目的港名称)</t>
  </si>
  <si>
    <t>ZBA</t>
  </si>
  <si>
    <t>美东(DIRECT SERVICE)</t>
  </si>
  <si>
    <t>AMS截申报</t>
    <phoneticPr fontId="1" type="noConversion"/>
  </si>
  <si>
    <t>NEW YORK (NY)
USNYC</t>
  </si>
  <si>
    <t>BALTIMORE (MD)
UABAL</t>
  </si>
  <si>
    <t>NORFOLK (VA)
USORF</t>
  </si>
  <si>
    <t>业务  Joy：TEL:0592-2687213          EMAIL: ye.joy@cn.zim.com</t>
  </si>
  <si>
    <t>订舱咨询（提交订舱；修改订舱；订舱状态咨询）:cnxia.booking@zim.com 客服热线:400 8191 071/400 8989 979  (请在往来邮件主题上添加航线名+目的港名称)</t>
  </si>
  <si>
    <t>ZSA</t>
  </si>
  <si>
    <t>船舶代理:外代; 挂靠码头:海润</t>
  </si>
  <si>
    <t xml:space="preserve">SI截 周五 12：00;     进场/VGM/申报/海关截单 周六 12：00;     截放行 周六 18：00  </t>
  </si>
  <si>
    <t>CRISTOBAL
PACBL</t>
  </si>
  <si>
    <t xml:space="preserve">SAVANNAH (GA)
USSAV(34DAYS) </t>
  </si>
  <si>
    <t>NORFOLK (VA)
USORF(38DAYS)</t>
  </si>
  <si>
    <t xml:space="preserve">9450387 </t>
  </si>
  <si>
    <t>ZGX</t>
    <phoneticPr fontId="1" type="noConversion"/>
  </si>
  <si>
    <t>美国湾区线(DIRECT SERVICE)</t>
  </si>
  <si>
    <t>船舶代理:外代; 挂靠码头:嵩屿</t>
    <phoneticPr fontId="1" type="noConversion"/>
  </si>
  <si>
    <t xml:space="preserve">SI截周二12：00； 进场/VGM/申报/海关截单周四 11：00;     截放行 周四 18：00  </t>
  </si>
  <si>
    <t>Houston (TX)</t>
  </si>
  <si>
    <t>Mobile (AL)</t>
    <phoneticPr fontId="1" type="noConversion"/>
  </si>
  <si>
    <t>Tampa (FL)</t>
    <phoneticPr fontId="1" type="noConversion"/>
  </si>
  <si>
    <t>9251688</t>
  </si>
  <si>
    <t>9677026</t>
  </si>
  <si>
    <t xml:space="preserve">9332884 </t>
  </si>
  <si>
    <t>订舱咨询（提交订舱；修改订舱；订舱状态咨询）:cnxia.booking@zim.com 客服热线:400 8191071 (请在往来邮件主题上添加航线名+目的港名称)</t>
  </si>
  <si>
    <r>
      <t xml:space="preserve">Z7S
</t>
    </r>
    <r>
      <rPr>
        <b/>
        <sz val="14"/>
        <color theme="1"/>
        <rFont val="Tahoma"/>
        <family val="2"/>
      </rPr>
      <t>(头程CI3, HKG转）</t>
    </r>
  </si>
  <si>
    <t xml:space="preserve">美东(T/S SERVICE)  </t>
  </si>
  <si>
    <t>船舶代理:外运; 挂靠码头: 海天 &amp; 海润 (Please be noted APL ship call Hairun, and OOCL &amp; ZIM’s ships call Haitian terminal</t>
  </si>
  <si>
    <t>海关截单 周三 16:00;  截放行 周四 12:00; 截提单 周三 17:00</t>
  </si>
  <si>
    <t>海关截单</t>
    <phoneticPr fontId="1" type="noConversion"/>
  </si>
  <si>
    <t>截提单</t>
    <phoneticPr fontId="1" type="noConversion"/>
  </si>
  <si>
    <t>MAINLINER</t>
    <phoneticPr fontId="1" type="noConversion"/>
  </si>
  <si>
    <t>USMIA (45DAYS)</t>
  </si>
  <si>
    <t>TO BE NAME 5</t>
  </si>
  <si>
    <t>GV5 1W</t>
  </si>
  <si>
    <t>AM3 16W ETA HKG 7.4</t>
  </si>
  <si>
    <t>Z7S订舱咨询（提交订舱；修改订舱；订舱状态咨询）:cnxia.booking@zim.com 客服热线:400 8191071 (请在往来邮件主题上添加航线名+目的港名称)</t>
  </si>
  <si>
    <t xml:space="preserve">NEW 地中海 &amp; 黑海航线 (T/S SERVICE)  </t>
  </si>
  <si>
    <t>船舶代理:外运;  挂靠码头: 海天码头</t>
  </si>
  <si>
    <t>海关截单:周四 12:00;  截放行:周四 18:00; 截提单(SI CUT OFF ):周三(WED) 下午18:00</t>
  </si>
  <si>
    <t>T/S PORT</t>
  </si>
  <si>
    <t>PORT KELANG (MYPKL)</t>
  </si>
  <si>
    <t>HAIFA (ILHFA)</t>
  </si>
  <si>
    <t>ASHDOD (ILASH)</t>
  </si>
  <si>
    <t>ISTANBUL AMBARLI(TRKPX)</t>
  </si>
  <si>
    <t>YARIMCA(TRYAR)</t>
  </si>
  <si>
    <t>业务  Elena   TEL:0592-2687212       EMAIL: Zhong.elena@cn.zim.com</t>
  </si>
  <si>
    <t>订舱咨询（提交订舱；修改订舱；订舱状态咨询）:cnxia.booking@zim.com/cnxia.booking@goldstarline.com 客服热线:400 8191071</t>
    <phoneticPr fontId="1" type="noConversion"/>
  </si>
  <si>
    <t>ASE</t>
  </si>
  <si>
    <t xml:space="preserve">南美东 (T/S SERVICE)  </t>
  </si>
  <si>
    <t>截提单</t>
  </si>
  <si>
    <t>M.V.</t>
  </si>
  <si>
    <t>ETD T/S</t>
  </si>
  <si>
    <t>SANTOS   (BRSNT)</t>
  </si>
  <si>
    <t>ITAPOA (BRIIP)</t>
  </si>
  <si>
    <t>APM TERMINAL 4 (ARTPF ) 
ARBUE</t>
  </si>
  <si>
    <t>MONTEVIDEO (UYMVD)</t>
  </si>
  <si>
    <t>GSL AFRICA 921S</t>
  </si>
  <si>
    <t>LZH 921S</t>
  </si>
  <si>
    <t>DELOS WAVE 129S</t>
  </si>
  <si>
    <t>UGJ 129S</t>
  </si>
  <si>
    <t>ALS VENUS 2S</t>
  </si>
  <si>
    <t>AE6 2S</t>
  </si>
  <si>
    <t>NEW JERSEY TRADER 16S</t>
  </si>
  <si>
    <t>NJ1 17S</t>
  </si>
  <si>
    <t>业务   钟小姐　 TEL:0592-2687212           EMAIL:  zhong.elena@cn.zim.com</t>
  </si>
  <si>
    <t>CVX</t>
  </si>
  <si>
    <t>越泰线 (胡志明/曼谷/林查班)     备有大量冻柜 特种柜</t>
  </si>
  <si>
    <t>海关截单:周二 12:00;  截放行:周二 18:00; 截提单(SI CUT OFF):周一 (MON.)18:00</t>
  </si>
  <si>
    <t>截提单
(SI CUT OFF 12:00 MON.)</t>
  </si>
  <si>
    <t>ETA</t>
    <phoneticPr fontId="1" type="noConversion"/>
  </si>
  <si>
    <t>HO CHI MINH CITY
(CAT LAI TERMINAL/3Days)</t>
  </si>
  <si>
    <t>LAEM CHABANG
(KERRY SIAM SEA PORT/6Days)</t>
    <phoneticPr fontId="1" type="noConversion"/>
  </si>
  <si>
    <t>1)林查班内拖：ICD LAT KRABANG/SIAM CONTAINER TRANSPORT &amp; TERMINAL/ESCO LEM B.3</t>
  </si>
  <si>
    <t xml:space="preserve">2) 胡志明中转：PHNOM PENH; </t>
  </si>
  <si>
    <r>
      <rPr>
        <sz val="12"/>
        <color theme="1"/>
        <rFont val="宋体"/>
        <family val="3"/>
        <charset val="134"/>
      </rPr>
      <t>业务</t>
    </r>
    <r>
      <rPr>
        <b/>
        <sz val="12"/>
        <color theme="1"/>
        <rFont val="Tahoma"/>
        <family val="2"/>
      </rPr>
      <t xml:space="preserve"> </t>
    </r>
    <r>
      <rPr>
        <sz val="12"/>
        <color theme="1"/>
        <rFont val="Tahoma"/>
        <family val="2"/>
      </rPr>
      <t xml:space="preserve"> </t>
    </r>
    <r>
      <rPr>
        <sz val="12"/>
        <color theme="1"/>
        <rFont val="宋体"/>
        <family val="3"/>
        <charset val="134"/>
      </rPr>
      <t>康小姐　</t>
    </r>
    <r>
      <rPr>
        <sz val="12"/>
        <color theme="1"/>
        <rFont val="Tahoma"/>
        <family val="2"/>
      </rPr>
      <t>TEL: 2687215     MOBILE: 13606051686</t>
    </r>
  </si>
  <si>
    <t>CTV</t>
  </si>
  <si>
    <t>船舶代理:外运;  挂靠码头: 海天码头</t>
    <phoneticPr fontId="1" type="noConversion"/>
  </si>
  <si>
    <t>海关截单:周五 16:00;  截放行:周六12:00; 截提单(SI CUT OFF):周五(FRI.) 12:00</t>
  </si>
  <si>
    <t>截提单
(SI CUT OFF 12: 00 FRI.)</t>
  </si>
  <si>
    <r>
      <t>LAEM CHABANG
(</t>
    </r>
    <r>
      <rPr>
        <sz val="12"/>
        <color rgb="FFFF0000"/>
        <rFont val="Tahoma"/>
        <family val="2"/>
      </rPr>
      <t>C3</t>
    </r>
    <r>
      <rPr>
        <sz val="12"/>
        <rFont val="Tahoma"/>
        <family val="2"/>
        <charset val="134"/>
      </rPr>
      <t>/5Days)</t>
    </r>
  </si>
  <si>
    <t>BANGKOK 
(PAT/6Days)</t>
  </si>
  <si>
    <t>HO CHI MINH CITY
(CAT LAI TERMINAL/10Days)</t>
  </si>
  <si>
    <t>1) 林查班内拖：ICD LAT KRABANG/SIAM CONTAINER TRANSPORT &amp; TERMINAL/ESCO LEM B.3</t>
  </si>
  <si>
    <t>RUS</t>
  </si>
  <si>
    <t>海参威线(Russia Star Service)</t>
  </si>
  <si>
    <t>船舶代理:外运  挂靠码头: 海天</t>
  </si>
  <si>
    <t>IM8O UN NO.</t>
  </si>
  <si>
    <t>截提单
(SI CUT OFF 18:00 WED)</t>
  </si>
  <si>
    <t>VLADIVOSTOK
(PLT TERMINAL)</t>
  </si>
  <si>
    <t>**SUBJECT TO ALTERNATION WITHOUT NOTICE**</t>
  </si>
  <si>
    <t>SYDNEY 中转 TAURANGA AUCKLAND</t>
  </si>
  <si>
    <t>业务  Tom Hu　     EMAIL:  Hu.Tom@cn.zim.com</t>
  </si>
  <si>
    <t>CM1
(New China Malaysia Service )</t>
  </si>
  <si>
    <t>中马快航 (巴生/槟城/巴西古丹)     备有大量冻柜 特种柜</t>
  </si>
  <si>
    <t>海关截单:周三 12:00;  截放行:周三 18:00; 截提单(SI CUT OFF):周二(TUE) 17:00</t>
  </si>
  <si>
    <t>截提单
(SI CUT OFF)</t>
  </si>
  <si>
    <t>SINGAPORE
(7DAYS)</t>
  </si>
  <si>
    <t>PORT KELANG
(WEST PORT/8Days)</t>
  </si>
  <si>
    <t>PENANG
(10Days)</t>
  </si>
  <si>
    <t>PASIR GUDANG
(13Days)</t>
  </si>
  <si>
    <t>1)PORT KELANG中转：Semarang; Belawan;Perawang;Bintulu;Kota Kinabalu;Kuching;Sibu;Jakarta,Surabaya;Jebel Ali</t>
  </si>
  <si>
    <r>
      <rPr>
        <sz val="12"/>
        <color indexed="8"/>
        <rFont val="宋体"/>
        <family val="3"/>
        <charset val="134"/>
      </rPr>
      <t>业务</t>
    </r>
    <r>
      <rPr>
        <b/>
        <sz val="12"/>
        <color indexed="8"/>
        <rFont val="Tahoma"/>
        <family val="2"/>
      </rPr>
      <t xml:space="preserve"> </t>
    </r>
    <r>
      <rPr>
        <sz val="12"/>
        <color indexed="8"/>
        <rFont val="Tahoma"/>
        <family val="2"/>
      </rPr>
      <t xml:space="preserve"> 钟</t>
    </r>
    <r>
      <rPr>
        <sz val="12"/>
        <color indexed="8"/>
        <rFont val="宋体"/>
        <family val="3"/>
        <charset val="134"/>
      </rPr>
      <t>小姐　</t>
    </r>
    <r>
      <rPr>
        <sz val="12"/>
        <color indexed="8"/>
        <rFont val="Tahoma"/>
        <family val="2"/>
      </rPr>
      <t>TEL: 2687212    MOBILE: 13400792504</t>
    </r>
  </si>
  <si>
    <t>业务  黄先生　TEL:2687217 MOBILE:13906028606     EMAIL:  huang.byron@cn.zim.com</t>
  </si>
  <si>
    <t>CTI
(China Indonesia Service)</t>
  </si>
  <si>
    <t>印尼线</t>
  </si>
  <si>
    <t>海关截单:周二 12:00;  截放行:周二 18:00; 截提单(SI CUT OFF):周一 (MON.)12:00</t>
  </si>
  <si>
    <t>SINGAPORE</t>
  </si>
  <si>
    <t>PORT KELANG
(WEST PORT)</t>
  </si>
  <si>
    <t>JAKARTA
(INTER CONT TERM.1)</t>
  </si>
  <si>
    <t>JADRANA V.203S</t>
  </si>
  <si>
    <t>JD1/203S</t>
  </si>
  <si>
    <r>
      <rPr>
        <sz val="12"/>
        <color theme="1"/>
        <rFont val="宋体"/>
        <family val="3"/>
        <charset val="134"/>
      </rPr>
      <t>业务</t>
    </r>
    <r>
      <rPr>
        <b/>
        <sz val="12"/>
        <color theme="1"/>
        <rFont val="Tahoma"/>
        <family val="2"/>
      </rPr>
      <t xml:space="preserve"> </t>
    </r>
    <r>
      <rPr>
        <sz val="12"/>
        <color theme="1"/>
        <rFont val="Tahoma"/>
        <family val="2"/>
      </rPr>
      <t xml:space="preserve"> Elena Zhong  Email:zhong.elena@cn.zim.com  &amp; Tom Hu    Email:hu.tom@cn.zim.com</t>
    </r>
  </si>
  <si>
    <t>YGS</t>
  </si>
  <si>
    <t>仰光航线(Yangon Star Service)</t>
  </si>
  <si>
    <t>船舶代理:外代  挂靠码头: 海天</t>
  </si>
  <si>
    <t>海关截单:周一 12:00;  截放行:周一 16:00; 截提单(SI CUT OFF ):周(六) 中午12:00</t>
  </si>
  <si>
    <t>T/S CNNSJ</t>
  </si>
  <si>
    <t>YANGON(MMYAG)
(MIP TERMINAL,TIP DEPOT)</t>
  </si>
  <si>
    <t>ZHONG HONG 8 V.ZC08</t>
  </si>
  <si>
    <t>ZU2/265S</t>
  </si>
  <si>
    <t>ZIM AUSTRALIA V.5S(AU6/5S)</t>
  </si>
  <si>
    <t>TBN</t>
  </si>
  <si>
    <t>CONTSHIP PEP V.30S(UAL/30S)</t>
  </si>
  <si>
    <t>ZIM AUSTRALIA V.6S(AU6/6S)</t>
  </si>
  <si>
    <t>业务  Elena Zhong　     EMAIL:  zhong.elena@cn.zim.com</t>
  </si>
  <si>
    <t>MVS</t>
  </si>
  <si>
    <t>马累航线</t>
  </si>
  <si>
    <t>海关截单:周三 16:00;  截放行:周四 12:00; 截提单:周三 12:00  截提单周三SI CUT OFF: WED  17:00</t>
  </si>
  <si>
    <t>MALE</t>
    <phoneticPr fontId="1" type="noConversion"/>
  </si>
  <si>
    <t>业务  黄先生　TEL:2687217 MOBILE:13906028606     EMAIL:  huang.byron@cn.zim.com</t>
    <phoneticPr fontId="1" type="noConversion"/>
  </si>
  <si>
    <t>CI3</t>
  </si>
  <si>
    <t>中印线</t>
  </si>
  <si>
    <t>船舶代理:外运;  挂靠码头: 海天 &amp; 海润 (Please be noted APL ship call Hairun, and OOCL &amp; ZIM’s ships call Haitian terminal</t>
  </si>
  <si>
    <t>海关截单:周三 16:00;  截放行:周四 12:00; 截提单:周三(SI CUT OFF WED) 17:00</t>
  </si>
  <si>
    <t>截提单                  (SI CUT OFF)</t>
  </si>
  <si>
    <t>COLOMBO
(12Days)</t>
  </si>
  <si>
    <t>NHAVA SHEVA 
(16Days)</t>
  </si>
  <si>
    <t>PIPAVAV 
(18Days)</t>
  </si>
  <si>
    <r>
      <t xml:space="preserve">EX-NHAVA SHEVA TO VARIOUS ICD LOCATIONS </t>
    </r>
    <r>
      <rPr>
        <b/>
        <sz val="12"/>
        <color indexed="60"/>
        <rFont val="Arial Black"/>
        <family val="2"/>
      </rPr>
      <t>- BY RAIL</t>
    </r>
  </si>
  <si>
    <t>PORT CODES</t>
  </si>
  <si>
    <r>
      <t xml:space="preserve">EX-PIPAVAV TO VARIOUS ICD LOCATIONS </t>
    </r>
    <r>
      <rPr>
        <b/>
        <sz val="12"/>
        <color indexed="60"/>
        <rFont val="Arial Black"/>
        <family val="2"/>
      </rPr>
      <t>- BY RAIL</t>
    </r>
  </si>
  <si>
    <t>COLOMBO 中转</t>
  </si>
  <si>
    <r>
      <t>3月21日开始，</t>
    </r>
    <r>
      <rPr>
        <b/>
        <sz val="12"/>
        <color rgb="FFFF0000"/>
        <rFont val="Arial Black"/>
        <family val="2"/>
      </rPr>
      <t>头程CM1 SERVICE</t>
    </r>
    <r>
      <rPr>
        <b/>
        <sz val="12"/>
        <color theme="1"/>
        <rFont val="Arial Black"/>
        <family val="2"/>
      </rPr>
      <t>,巴生中转</t>
    </r>
  </si>
  <si>
    <t xml:space="preserve">AHMEDABAD (ICD KHODIYAR)  </t>
  </si>
  <si>
    <t>INAHM</t>
  </si>
  <si>
    <t xml:space="preserve">AHMEDABAD (KHODIYAR)  </t>
  </si>
  <si>
    <t>MALE (MVMLJ)</t>
  </si>
  <si>
    <t>海关截单:周三 12:00</t>
  </si>
  <si>
    <t>ANKLESHWAR</t>
  </si>
  <si>
    <t>INAKV</t>
  </si>
  <si>
    <t>AHMEDABAD (SANAND)</t>
  </si>
  <si>
    <t xml:space="preserve">截放行:周三 18:00 </t>
  </si>
  <si>
    <t xml:space="preserve">BARODA (VADODARA) </t>
  </si>
  <si>
    <t>INVDR</t>
  </si>
  <si>
    <t>JAIPUR (KANAKPURA)</t>
  </si>
  <si>
    <t>INJAI</t>
  </si>
  <si>
    <t xml:space="preserve">NHAVA SHEVA </t>
  </si>
  <si>
    <t>截提单:周三 12:00</t>
  </si>
  <si>
    <t>HYDERABAD (SANAT NAGAR)</t>
  </si>
  <si>
    <t>INHYX</t>
  </si>
  <si>
    <t>JODHPUR (BHAGAT KI KOTHI)</t>
  </si>
  <si>
    <t>INJOH</t>
  </si>
  <si>
    <t>船舶代理:外运</t>
  </si>
  <si>
    <t>INDORE (PITAMPUR)</t>
  </si>
  <si>
    <t>INIDR</t>
  </si>
  <si>
    <t>JODHPUR (THAR DRY PORT)</t>
  </si>
  <si>
    <t>NHAVA SHEVA  中转</t>
  </si>
  <si>
    <t>挂靠码头: 海天</t>
  </si>
  <si>
    <t>MANDIDEEP</t>
  </si>
  <si>
    <t>INMNP</t>
  </si>
  <si>
    <r>
      <t xml:space="preserve">LUDHIANA - </t>
    </r>
    <r>
      <rPr>
        <sz val="12"/>
        <color indexed="60"/>
        <rFont val="Arial Black"/>
        <family val="2"/>
      </rPr>
      <t>ICD CHAWA</t>
    </r>
  </si>
  <si>
    <t>INLDH</t>
  </si>
  <si>
    <t>MUMBAI (BOMBAY)(INBOM)</t>
  </si>
  <si>
    <t>MUNDRA(INRQL)</t>
  </si>
  <si>
    <t>MULUND (CFS DESTUFFED)</t>
  </si>
  <si>
    <t>INMUL</t>
  </si>
  <si>
    <r>
      <t xml:space="preserve">LUDHIANA - </t>
    </r>
    <r>
      <rPr>
        <sz val="12"/>
        <color indexed="60"/>
        <rFont val="Arial Black"/>
        <family val="2"/>
      </rPr>
      <t>ICD SAHNEWAL</t>
    </r>
  </si>
  <si>
    <t>MADRAS(CHENNAI)(INMAA)</t>
  </si>
  <si>
    <t>MULUND (CY DESTUFFED)</t>
  </si>
  <si>
    <r>
      <t xml:space="preserve">LUDHIANA - </t>
    </r>
    <r>
      <rPr>
        <sz val="12"/>
        <color indexed="60"/>
        <rFont val="Arial Black"/>
        <family val="2"/>
      </rPr>
      <t>ICD DANDARI KALAN</t>
    </r>
  </si>
  <si>
    <t>KATTUPALLI(INKTP)</t>
  </si>
  <si>
    <t>NAGPUR</t>
  </si>
  <si>
    <t>INNAG</t>
  </si>
  <si>
    <t>DADRI</t>
  </si>
  <si>
    <t>INIDS</t>
  </si>
  <si>
    <t>KRISHNAPATHNAM(INKRI)</t>
  </si>
  <si>
    <t>TARAPUR</t>
  </si>
  <si>
    <t>INTRP</t>
  </si>
  <si>
    <t>DICT (ICD SONIPAT)</t>
  </si>
  <si>
    <t>INSON</t>
  </si>
  <si>
    <t>KOLKATA(INCCU)</t>
  </si>
  <si>
    <t>FARIDABAD ( ACTL)</t>
  </si>
  <si>
    <t>INFBD</t>
  </si>
  <si>
    <t>HAZIRA(INHZA)</t>
  </si>
  <si>
    <t>FARIDABAD ( PIYALA)</t>
  </si>
  <si>
    <t>KARACHI / SAPT(PKKHI)</t>
  </si>
  <si>
    <t>KANPUR</t>
  </si>
  <si>
    <t>INKAN</t>
  </si>
  <si>
    <t>GARHI HARSHU (GURGAON)</t>
  </si>
  <si>
    <t>INGHR</t>
  </si>
  <si>
    <t>CHATTOGRAM(BDCGP)</t>
  </si>
  <si>
    <t>LUDHIANA - ICD SAHNEWAL</t>
  </si>
  <si>
    <t>LONI</t>
  </si>
  <si>
    <t>INILN</t>
  </si>
  <si>
    <t>YANGON(MMYAG)</t>
  </si>
  <si>
    <t>MORADABAD</t>
  </si>
  <si>
    <t>INMBD</t>
  </si>
  <si>
    <t>BANGALORE(INBNR) VIA INMAA</t>
  </si>
  <si>
    <t>PATLI</t>
  </si>
  <si>
    <t>INGUR</t>
  </si>
  <si>
    <t>TUGHLAKABAD</t>
  </si>
  <si>
    <t>INITG</t>
  </si>
  <si>
    <t>ICD LONI</t>
  </si>
  <si>
    <t>MALANPUR</t>
  </si>
  <si>
    <t>INIMU</t>
  </si>
  <si>
    <t>FA2</t>
  </si>
  <si>
    <t>西非线</t>
  </si>
  <si>
    <t>船舶代理:外运  挂靠码头: 海天</t>
    <phoneticPr fontId="1" type="noConversion"/>
  </si>
  <si>
    <t>海关截单:周六 12:00;  截进场:周六 12:00  截放行:周六 18:00; 截提单:周五(SI CUT OFF FRI) 17:00</t>
  </si>
  <si>
    <t>截提单                   (SI CUT OFF)</t>
  </si>
  <si>
    <t>TEMA
(32Days)</t>
  </si>
  <si>
    <t>ONNE 
(34Days)</t>
  </si>
  <si>
    <t>COTONOU   (36Days)</t>
  </si>
  <si>
    <t>ABIDJAN  (39Days)</t>
  </si>
  <si>
    <t>FAX</t>
  </si>
  <si>
    <r>
      <rPr>
        <b/>
        <sz val="12"/>
        <color rgb="FF000000"/>
        <rFont val="宋体"/>
        <family val="3"/>
        <charset val="134"/>
      </rPr>
      <t>西非线</t>
    </r>
    <r>
      <rPr>
        <b/>
        <sz val="12"/>
        <color rgb="FF000000"/>
        <rFont val="Tahoma"/>
        <family val="2"/>
        <charset val="134"/>
      </rPr>
      <t>(T/S SERVICE, USE Z</t>
    </r>
    <r>
      <rPr>
        <b/>
        <sz val="12"/>
        <color rgb="FF000000"/>
        <rFont val="Tahoma"/>
        <family val="2"/>
      </rPr>
      <t xml:space="preserve">MP </t>
    </r>
    <r>
      <rPr>
        <b/>
        <sz val="12"/>
        <color rgb="FF000000"/>
        <rFont val="Tahoma"/>
        <family val="2"/>
        <charset val="134"/>
      </rPr>
      <t xml:space="preserve">AS FEEDER)  </t>
    </r>
  </si>
  <si>
    <t xml:space="preserve">海关截单:周三 12:00;  截放行:周三 18:00; 截提单:周四 (SI CUT OFF THU) 12:00 </t>
  </si>
  <si>
    <t>截提单                     (SI CUT OFF)</t>
  </si>
  <si>
    <t>2nd VSL/VOY</t>
  </si>
  <si>
    <t>TEMA(FA2直航）</t>
  </si>
  <si>
    <t>APAPA</t>
  </si>
  <si>
    <t>TIN CAN ISLAND</t>
  </si>
  <si>
    <t>SA2</t>
  </si>
  <si>
    <t xml:space="preserve">南非线 South Africa Service </t>
  </si>
  <si>
    <t xml:space="preserve">海关截单:周四 16:00;  截放行:周五 12:00; 截提单:周四 (SI CUT OFF THU) 12:00 </t>
  </si>
  <si>
    <t>DURBAN
(25Days)</t>
  </si>
  <si>
    <t>CAPE TOWN(33DAYS)</t>
  </si>
  <si>
    <t>JTS</t>
  </si>
  <si>
    <r>
      <t xml:space="preserve"> </t>
    </r>
    <r>
      <rPr>
        <b/>
        <sz val="12"/>
        <color rgb="FF000000"/>
        <rFont val="宋体"/>
        <family val="3"/>
        <charset val="134"/>
      </rPr>
      <t>日本线</t>
    </r>
  </si>
  <si>
    <t>截提单周四（SI CUT OFF THU）12:00,截箱周六18:00,投单周六12:00</t>
  </si>
  <si>
    <t>海关截单</t>
  </si>
  <si>
    <t>NAGOYA</t>
  </si>
  <si>
    <t>TOKYO</t>
  </si>
  <si>
    <t>CHIBA</t>
  </si>
  <si>
    <t>YOKOHAMA</t>
  </si>
  <si>
    <t>业务  黄先生：DIRECT LINE: 2687217 FAX: 2687206          EMAIL: HUANG.BYRON@CN.ZIM.COM</t>
  </si>
  <si>
    <t>订舱咨询（提交订舱；修改订舱；订舱状态咨询）:cnxia.booking@zim.com/cnxia.booking@goldstarline.com 客服热线:400 8191071</t>
  </si>
  <si>
    <t>CAX</t>
  </si>
  <si>
    <t>澳洲线(CHINA AUSTRALIA EXPRESS)</t>
  </si>
  <si>
    <t>SYDNEY 
(18Days)</t>
  </si>
  <si>
    <t>MELBOURNE (21Days)</t>
  </si>
  <si>
    <t>BRISBANE (24Days)</t>
  </si>
  <si>
    <t>东非线China East Africa  (T/S SERVICE , T/S PORT: PORT KELANG , USE SA2 AS FEEDER, )</t>
  </si>
  <si>
    <t xml:space="preserve">海关截单:周四 16:00;  截放行:周五 12:00; 截提单:周三四(SI CUT OFF THU) 12:00 </t>
  </si>
  <si>
    <t xml:space="preserve">MAINLINER </t>
  </si>
  <si>
    <t xml:space="preserve">ETA </t>
  </si>
  <si>
    <t xml:space="preserve"> T/S PORT:   PORT KELANG</t>
  </si>
  <si>
    <t>Mombasa (22DAYS)</t>
  </si>
  <si>
    <t>Dar es Salaam (24DAYS)</t>
  </si>
  <si>
    <r>
      <t>EX-MOMBASA TO NAIROBI</t>
    </r>
    <r>
      <rPr>
        <b/>
        <sz val="12"/>
        <color indexed="60"/>
        <rFont val="Arial Black"/>
        <family val="2"/>
      </rPr>
      <t>- BY RAIL</t>
    </r>
  </si>
  <si>
    <t>NAIROBI</t>
  </si>
  <si>
    <t>KENBO</t>
  </si>
  <si>
    <t>CP1</t>
  </si>
  <si>
    <t>马尼拉航线</t>
  </si>
  <si>
    <t>海关截单:周二 12:00;  截放行:周二 20:00; 截提单:周一 (SI CUT OFF MON) 10:00</t>
  </si>
  <si>
    <t>截提单(SI CUT OFF)</t>
  </si>
  <si>
    <t>MANILA NORTH PORT(3DAYS)</t>
  </si>
  <si>
    <t>MANILA SOUTH PORT(4DAYS)</t>
  </si>
  <si>
    <t>BLANK</t>
  </si>
  <si>
    <t>业务  康小姐　TEL: 2687215     MOBILE: 13606051686</t>
  </si>
  <si>
    <t>CLX</t>
  </si>
  <si>
    <t>越南航线</t>
  </si>
  <si>
    <t>进场/海关截单:周六12:00；  放行:周六20:00；  截提单:周三 12:00</t>
  </si>
  <si>
    <t>HAIPHONG(5DAYS) VNHAI</t>
  </si>
  <si>
    <t>业务  胡先生　TEL: 2689803     MOBILE: 15880287084</t>
  </si>
  <si>
    <t>订舱咨询（修改订舱）: cnxia.booking@goldstarline.com 客服热线:400 8191071 单证中心：cnsth.si@goldstarline.com&gt;</t>
  </si>
  <si>
    <t>ZMP</t>
  </si>
  <si>
    <t>9727871</t>
  </si>
  <si>
    <t xml:space="preserve">9302889 </t>
  </si>
  <si>
    <t>9245768</t>
  </si>
  <si>
    <t>9260469</t>
  </si>
  <si>
    <t>9398400</t>
  </si>
  <si>
    <t>9247730</t>
  </si>
  <si>
    <t>9189342</t>
  </si>
  <si>
    <t>外代订舱</t>
  </si>
  <si>
    <t>ZNP</t>
  </si>
  <si>
    <t xml:space="preserve"> omit</t>
  </si>
  <si>
    <t>船舶代理:外运; feeder挂靠码头:海天</t>
  </si>
  <si>
    <t>PRINCE RUPERT (BC)</t>
  </si>
  <si>
    <r>
      <rPr>
        <b/>
        <sz val="12"/>
        <color rgb="FFFF0000"/>
        <rFont val="宋体"/>
        <charset val="134"/>
      </rPr>
      <t>船舶代理:外运</t>
    </r>
    <r>
      <rPr>
        <b/>
        <sz val="12"/>
        <color theme="1"/>
        <rFont val="宋体"/>
        <family val="3"/>
        <charset val="134"/>
      </rPr>
      <t>; 挂靠码头:海天 （请以确认上的操作时间及码头资料为准）</t>
    </r>
  </si>
  <si>
    <t>XCR 17E</t>
  </si>
  <si>
    <t>NPY 7E</t>
  </si>
  <si>
    <t>QYZ 25E</t>
  </si>
  <si>
    <t>COLUMBINE MAERSK 222E</t>
  </si>
  <si>
    <t>MSC APOLLO QP221E</t>
  </si>
  <si>
    <t>TASMAN  222E</t>
  </si>
  <si>
    <t>YM CERTAINTY 026S</t>
  </si>
  <si>
    <t>YA4,24S</t>
  </si>
  <si>
    <t>IC4,37S</t>
  </si>
  <si>
    <t>OG1 18W</t>
  </si>
  <si>
    <t>SG4 10W</t>
  </si>
  <si>
    <t>OOCL GENOA   057W</t>
  </si>
  <si>
    <t>OOCL BRAZIL   023W</t>
  </si>
  <si>
    <t>VOLANS V.59E</t>
  </si>
  <si>
    <t>JLP/59E</t>
  </si>
  <si>
    <t>NEW JERSEY TRADER  17S</t>
  </si>
  <si>
    <t>UGJ 130S</t>
  </si>
  <si>
    <t>DELOS WAVE   130S</t>
  </si>
  <si>
    <t>AE6 3S</t>
  </si>
  <si>
    <t>ALS VENUS 3S</t>
  </si>
  <si>
    <t>DELOS WAVE 130S</t>
  </si>
  <si>
    <t>208E-&gt; 219E</t>
  </si>
  <si>
    <t>omit</t>
  </si>
  <si>
    <r>
      <rPr>
        <b/>
        <sz val="12"/>
        <color rgb="FFFF0000"/>
        <rFont val="宋体"/>
        <charset val="134"/>
      </rPr>
      <t>船舶代理:外运</t>
    </r>
    <r>
      <rPr>
        <b/>
        <sz val="12"/>
        <color rgb="FF000000"/>
        <rFont val="宋体"/>
        <family val="3"/>
        <charset val="134"/>
      </rPr>
      <t>;  挂靠码头: 海天码头</t>
    </r>
  </si>
  <si>
    <t>中东航线</t>
  </si>
  <si>
    <t>JEBEL ALI  （16days）</t>
  </si>
  <si>
    <t>进场/海关截单:周六12:00；  放行:周六20:00；  截提单:周四 12:00</t>
  </si>
  <si>
    <t>GGX</t>
  </si>
  <si>
    <t>船舶代理:外代; feeder挂靠码头:海天</t>
  </si>
  <si>
    <t>NORTHERN JASPER/VJR 26E ETA CNSNH MAY.11</t>
  </si>
  <si>
    <t>ZIM NEWARK/VGX 18E ETA CNSNH MAY.18</t>
  </si>
  <si>
    <t>ZIM ROTTERDAM/ZTD 67E ETA CNSNH MAY.25</t>
  </si>
  <si>
    <t>ZIM NORFOLK/UK3 1E ETA CNSNH JUN.01</t>
  </si>
  <si>
    <t>海关截报关时间:周四 12:00; 码头截放行时间周四 18:00; 截提单周三12:00</t>
  </si>
  <si>
    <t>泰越线 (林查班/曼谷/胡志明)     备有大量冻柜 特种柜</t>
  </si>
  <si>
    <t>NAVIOS CHRYSALIS V.29E</t>
  </si>
  <si>
    <t>VBR/29E</t>
  </si>
  <si>
    <t>221E-&gt;220E</t>
  </si>
  <si>
    <t>220E-&gt;221E</t>
  </si>
  <si>
    <t>ED4 32W</t>
  </si>
  <si>
    <t>ESL DANA   V.02216W</t>
  </si>
  <si>
    <t>截SI</t>
  </si>
  <si>
    <t>QQC 132W</t>
  </si>
  <si>
    <t>COSCO AQABA  065W</t>
  </si>
  <si>
    <t>NYK FUSHIMI  115W</t>
  </si>
  <si>
    <t>XRZ 47W</t>
  </si>
  <si>
    <t>MG9 2E</t>
  </si>
  <si>
    <t>Blank</t>
  </si>
  <si>
    <t>GMK 20E</t>
  </si>
  <si>
    <t>QAB 17E</t>
  </si>
  <si>
    <t>ZN2 74E</t>
  </si>
  <si>
    <t>VNX 52E</t>
  </si>
  <si>
    <t>VNN 43E</t>
  </si>
  <si>
    <t>UEI 21E</t>
  </si>
  <si>
    <t xml:space="preserve">YH3 9E  </t>
  </si>
  <si>
    <t>MAERSK GUAYAQUIL 222E</t>
  </si>
  <si>
    <t>GRETE MAERSK 224E</t>
  </si>
  <si>
    <t>ALBERT MAERSK 223E</t>
  </si>
  <si>
    <t>ZIM NINGBO 224E</t>
  </si>
  <si>
    <t>BREMEN UL226E</t>
  </si>
  <si>
    <t>MSC VANESSA QP224E</t>
  </si>
  <si>
    <t>ZIM ALABAMA 21E</t>
  </si>
  <si>
    <t>ZIM HOUSTON 9E</t>
  </si>
  <si>
    <t>ZAW 65E ETA CNNGB JUN.13</t>
  </si>
  <si>
    <t>GZ3 1E ETA CNNGB JUN. 20</t>
  </si>
  <si>
    <t>OG4 1E ETA CNNGB JUN.27</t>
  </si>
  <si>
    <t>UQM 7E ETA CNNGB JUL.4</t>
  </si>
  <si>
    <t>DZP,32S</t>
  </si>
  <si>
    <t>BWX,65S</t>
  </si>
  <si>
    <t>YA4,25S</t>
  </si>
  <si>
    <t>DZP,33S</t>
  </si>
  <si>
    <t>DIAMANTIS P. 32S</t>
  </si>
  <si>
    <t>BUXMELODY 176S</t>
  </si>
  <si>
    <t>YM CERTAINTY 027S</t>
  </si>
  <si>
    <t>DIAMANTIS P. 33S</t>
  </si>
  <si>
    <t>GP4,33S</t>
  </si>
  <si>
    <t>GB4,21S</t>
  </si>
  <si>
    <t>IC4,38S</t>
  </si>
  <si>
    <t>GP4,34S</t>
  </si>
  <si>
    <t>INCRES 2222S</t>
  </si>
  <si>
    <t>GREEN POLE 33S</t>
  </si>
  <si>
    <t>G. BOX 2224S</t>
  </si>
  <si>
    <t>INCRES 2225S</t>
  </si>
  <si>
    <t>GREEN POLE 34S</t>
  </si>
  <si>
    <t>nen</t>
  </si>
  <si>
    <t>OOCL HAMBURG   136W</t>
  </si>
  <si>
    <t>OHA 136W</t>
  </si>
  <si>
    <t>LXK 55W</t>
  </si>
  <si>
    <t>RS2 17W</t>
  </si>
  <si>
    <t>OOCL LUXEMBOURG  096W</t>
  </si>
  <si>
    <t>SEAMAX STRATFORD  116W</t>
  </si>
  <si>
    <t>TBA</t>
  </si>
  <si>
    <t>FCU 224W</t>
  </si>
  <si>
    <t>EE1 226W</t>
  </si>
  <si>
    <t>XTD 228W</t>
  </si>
  <si>
    <t>COSCO FUZHOU   119W</t>
  </si>
  <si>
    <t>EXPRESS BLACK SEA   037W</t>
  </si>
  <si>
    <t>NYK FURANO  081W</t>
  </si>
  <si>
    <t>TO BE NAMED1</t>
  </si>
  <si>
    <t>TB1 124W</t>
  </si>
  <si>
    <t>ETY 105W</t>
  </si>
  <si>
    <t>KL1 4W</t>
  </si>
  <si>
    <t>EVER UTILE  170W</t>
  </si>
  <si>
    <t>KOTA LEKAS  0049W</t>
  </si>
  <si>
    <t>BO7 13S</t>
  </si>
  <si>
    <t>NJ1 18S</t>
  </si>
  <si>
    <t>UGJ 131S</t>
  </si>
  <si>
    <t>BOTANY   13S</t>
  </si>
  <si>
    <t>ALS VENUS   3S</t>
  </si>
  <si>
    <t>NEW JERSEY TRADER  18S</t>
  </si>
  <si>
    <t>DELOS WAVE  131S</t>
  </si>
  <si>
    <t>KYX/TZX</t>
  </si>
  <si>
    <t>SPYROS V 16E</t>
  </si>
  <si>
    <t>9453365</t>
  </si>
  <si>
    <t>SEASPAN MELBOURNE 44E(EE3 44E) ETD PUS 23/JUN</t>
  </si>
  <si>
    <t>ZIM SAO PAOLO 108E</t>
  </si>
  <si>
    <t>9389681</t>
  </si>
  <si>
    <t>SEASPAN MANILA 36E(UWR 36E) ETD PUS 28/JUN</t>
  </si>
  <si>
    <t>MELINA 32E</t>
  </si>
  <si>
    <t>BN1 32E</t>
  </si>
  <si>
    <t>9401075</t>
  </si>
  <si>
    <t>SYNERGY OAKLAND 2E(OS4 2E) ETD PUS 05/JUL</t>
  </si>
  <si>
    <t>ZIM CARMEL 5E</t>
  </si>
  <si>
    <t>UXH 5E</t>
  </si>
  <si>
    <t>ZIM ASIA 3E (DJ5 3E) ETD PUS:12/JUL</t>
  </si>
  <si>
    <t>TO BE NAME</t>
  </si>
  <si>
    <t>NAVIOS DEVOTION V.4W(NS5 4W) ETD CNSAD:15/JUN</t>
  </si>
  <si>
    <t>BOTANY 13S</t>
  </si>
  <si>
    <t>SPYROS V 17W(XZP 17W) ETD CNNGB:16/JUN</t>
  </si>
  <si>
    <t>NEW JERSEY TRADER 18S</t>
  </si>
  <si>
    <t>ZIM SAO PAOLO 109W(ZOP 109W) ETD CNNGB:25/JUN</t>
  </si>
  <si>
    <t>MELINA 33W(BN1 33W) ETD CNNGB:27/JUN</t>
  </si>
  <si>
    <t>ZVB/41E</t>
  </si>
  <si>
    <t>QNR/28E</t>
  </si>
  <si>
    <t>ALEXANDER BAY V.28E</t>
  </si>
  <si>
    <t>SEASPAN DALIAN V.41E</t>
  </si>
  <si>
    <t>DELAWARE TRADER V.047S</t>
  </si>
  <si>
    <t>DR2/26S</t>
  </si>
  <si>
    <t>AS CASPRIA V.16S</t>
  </si>
  <si>
    <t>SG6/16S</t>
  </si>
  <si>
    <t>KOTA GANDING V.0091S</t>
  </si>
  <si>
    <t>KG4/607S</t>
  </si>
  <si>
    <t>MTT SANDAKAN V.9S</t>
  </si>
  <si>
    <t>KM6/9S</t>
  </si>
  <si>
    <t>PARANAGUA
(BRPGU)</t>
  </si>
  <si>
    <t>MAERSK LETICIA V.224W(TE6/17W)
VIA CNNGB</t>
  </si>
  <si>
    <r>
      <t xml:space="preserve">MAERSK LAVRAS V.223W(LV5/12W)
 </t>
    </r>
    <r>
      <rPr>
        <sz val="12"/>
        <rFont val="Tahoma"/>
        <family val="2"/>
      </rPr>
      <t>VIA:CNNGB</t>
    </r>
  </si>
  <si>
    <t>MAERSK LA PAZ V.226W(ML4/14W)
 VIA:CNNGB</t>
  </si>
  <si>
    <t>XZP 16E</t>
  </si>
  <si>
    <t>ZOP 108E</t>
  </si>
  <si>
    <t>航线</t>
  </si>
  <si>
    <t>船名</t>
  </si>
  <si>
    <t>航次</t>
  </si>
  <si>
    <t>福州码头</t>
  </si>
  <si>
    <t>操作时间</t>
  </si>
  <si>
    <t>马尾-厦门 
船代：嘉航</t>
  </si>
  <si>
    <t xml:space="preserve">DE QI 6 </t>
  </si>
  <si>
    <t>/周日</t>
    <phoneticPr fontId="28" type="noConversion"/>
  </si>
  <si>
    <t>马尾青州</t>
  </si>
  <si>
    <r>
      <t xml:space="preserve">截关时间：
周三17:00          周六12:00 
</t>
    </r>
    <r>
      <rPr>
        <sz val="11"/>
        <color theme="1"/>
        <rFont val="Calibri"/>
        <family val="2"/>
        <scheme val="minor"/>
      </rPr>
      <t xml:space="preserve">VGM截止时间:
周三12:00      周五17:30  </t>
    </r>
  </si>
  <si>
    <r>
      <t>/</t>
    </r>
    <r>
      <rPr>
        <sz val="10"/>
        <rFont val="宋体"/>
        <family val="3"/>
        <charset val="134"/>
      </rPr>
      <t>周四</t>
    </r>
  </si>
  <si>
    <t>江阴-厦门 
船代：嘉航</t>
  </si>
  <si>
    <t>ZE YUAN</t>
  </si>
  <si>
    <r>
      <t>/</t>
    </r>
    <r>
      <rPr>
        <sz val="10"/>
        <rFont val="宋体"/>
        <family val="3"/>
        <charset val="134"/>
      </rPr>
      <t>周三</t>
    </r>
  </si>
  <si>
    <r>
      <t xml:space="preserve">
截关时间：
周二18:00        周五12:00       
截进重时间：
周二:16:00      周五10:00
VGM截止时间：
周二:12:00       周四:17:00</t>
    </r>
    <r>
      <rPr>
        <sz val="11"/>
        <color theme="1"/>
        <rFont val="Calibri"/>
        <family val="2"/>
        <scheme val="minor"/>
      </rPr>
      <t xml:space="preserve">
</t>
    </r>
  </si>
  <si>
    <r>
      <t>/</t>
    </r>
    <r>
      <rPr>
        <sz val="10"/>
        <rFont val="宋体"/>
        <family val="3"/>
        <charset val="134"/>
      </rPr>
      <t>周六</t>
    </r>
  </si>
  <si>
    <t>江阴</t>
  </si>
  <si>
    <t>订舱注意事项：</t>
  </si>
  <si>
    <t>0. SI截止时间烦请查询：http://www.worde.com/download_category.php?id=4， 每周五公布下周时间，请知悉，谢谢</t>
  </si>
  <si>
    <t>1.二程船期表详见工作表2。</t>
    <phoneticPr fontId="27" type="noConversion"/>
  </si>
  <si>
    <t>2.二程船期表可在ZIM 网站下载，网址：https://www.zimchina.com/za-cn/global-network/asia-oceania/china/china-schedules</t>
  </si>
  <si>
    <t>3. 订舱时，烦请提供完整订舱客户及合约号。</t>
  </si>
  <si>
    <t>4. VGM需同时在嘉航订舱时一并提供。如嘉航无法提交，请在ZIM网站上提交并发送，网址： https://www.zimchina.com/za-cn/tools/solas-vgm。</t>
  </si>
  <si>
    <t>5. 马尾-厦门线码头以具体放舱时为准</t>
  </si>
  <si>
    <t>C087</t>
  </si>
  <si>
    <t>QDE/921S</t>
  </si>
  <si>
    <t>C089</t>
  </si>
  <si>
    <t>QDE/923S</t>
  </si>
  <si>
    <t>C091</t>
  </si>
  <si>
    <t>QDE/925S</t>
  </si>
  <si>
    <t>C093</t>
  </si>
  <si>
    <t>QDE/927S</t>
  </si>
  <si>
    <t>C095</t>
  </si>
  <si>
    <t>QDE/929S</t>
  </si>
  <si>
    <t>C097</t>
  </si>
  <si>
    <t>QDE/931S</t>
  </si>
  <si>
    <t>C099</t>
  </si>
  <si>
    <t>QDE/933S</t>
  </si>
  <si>
    <t>C101</t>
  </si>
  <si>
    <t>QDE/935S</t>
  </si>
  <si>
    <t>C103</t>
  </si>
  <si>
    <t>QDE/937S</t>
  </si>
  <si>
    <t>ZY5/555S</t>
  </si>
  <si>
    <t>ZY5/557S</t>
  </si>
  <si>
    <t>ZY5/559S</t>
  </si>
  <si>
    <t>ZY5/561S</t>
  </si>
  <si>
    <t>ZY5/563S</t>
  </si>
  <si>
    <t>ZY5/565S</t>
  </si>
  <si>
    <t>ZY5/567S</t>
  </si>
  <si>
    <t>ZY5/569S</t>
  </si>
  <si>
    <t>ZY5/571S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</si>
</sst>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d/mmm;@"/>
    <numFmt numFmtId="165" formatCode="m/d"/>
    <numFmt numFmtId="166" formatCode="dd/mm"/>
    <numFmt numFmtId="167" formatCode="[$-409]d\-mmm;@"/>
    <numFmt numFmtId="168" formatCode="0000"/>
  </numFmts>
  <fonts count="74">
    <font>
      <sz val="11"/>
      <color theme="1"/>
      <name val="Calibri"/>
      <family val="2"/>
      <scheme val="minor"/>
    </font>
    <font>
      <sz val="11"/>
      <color theme="1"/>
      <name val="Calibri"/>
      <family val="2"/>
      <scheme val="minor"/>
    </font>
    <font>
      <sz val="12"/>
      <name val="宋体"/>
      <family val="3"/>
      <charset val="134"/>
    </font>
    <font>
      <sz val="12"/>
      <name val="Tahoma"/>
      <family val="2"/>
      <charset val="134"/>
    </font>
    <font>
      <sz val="11"/>
      <color theme="1"/>
      <name val="Calibri"/>
      <family val="2"/>
      <charset val="134"/>
      <scheme val="minor"/>
    </font>
    <font>
      <sz val="12"/>
      <color indexed="8"/>
      <name val="Tahoma"/>
      <family val="2"/>
    </font>
    <font>
      <sz val="12"/>
      <color indexed="8"/>
      <name val="宋体"/>
      <family val="3"/>
      <charset val="134"/>
    </font>
    <font>
      <sz val="12"/>
      <color theme="1"/>
      <name val="Tahoma"/>
      <family val="2"/>
    </font>
    <font>
      <sz val="12"/>
      <color theme="1"/>
      <name val="宋体"/>
      <family val="3"/>
      <charset val="134"/>
    </font>
    <font>
      <b/>
      <sz val="9"/>
      <color indexed="9"/>
      <name val="Tahoma"/>
      <family val="2"/>
      <charset val="134"/>
    </font>
    <font>
      <b/>
      <sz val="12"/>
      <name val="宋体"/>
      <family val="3"/>
      <charset val="134"/>
    </font>
    <font>
      <sz val="12"/>
      <name val="Tahoma"/>
      <family val="2"/>
    </font>
    <font>
      <b/>
      <sz val="12"/>
      <color theme="1"/>
      <name val="宋体"/>
      <family val="3"/>
      <charset val="134"/>
    </font>
    <font>
      <sz val="12"/>
      <color theme="2" tint="-0.499984740745262"/>
      <name val="Tahoma"/>
      <family val="2"/>
    </font>
    <font>
      <sz val="10"/>
      <name val="Arial"/>
      <family val="2"/>
    </font>
    <font>
      <sz val="12"/>
      <name val="Arial Black"/>
      <family val="2"/>
    </font>
    <font>
      <b/>
      <sz val="12"/>
      <name val="Arial Black"/>
      <family val="2"/>
    </font>
    <font>
      <sz val="12"/>
      <color rgb="FFFF0000"/>
      <name val="Arial Black"/>
      <family val="2"/>
    </font>
    <font>
      <b/>
      <sz val="12"/>
      <color theme="1"/>
      <name val="Arial Black"/>
      <family val="2"/>
    </font>
    <font>
      <sz val="12"/>
      <color indexed="60"/>
      <name val="Arial Black"/>
      <family val="2"/>
    </font>
    <font>
      <b/>
      <sz val="12"/>
      <color indexed="60"/>
      <name val="Arial Black"/>
      <family val="2"/>
    </font>
    <font>
      <b/>
      <sz val="12"/>
      <name val="Tahoma"/>
      <family val="2"/>
    </font>
    <font>
      <b/>
      <sz val="12"/>
      <color rgb="FFFF0000"/>
      <name val="Arial Black"/>
      <family val="2"/>
    </font>
    <font>
      <b/>
      <sz val="12"/>
      <color indexed="8"/>
      <name val="Tahoma"/>
      <family val="2"/>
    </font>
    <font>
      <b/>
      <sz val="12"/>
      <color theme="1"/>
      <name val="Tahoma"/>
      <family val="2"/>
    </font>
    <font>
      <sz val="12"/>
      <color rgb="FFFF0000"/>
      <name val="Tahoma"/>
      <family val="2"/>
    </font>
    <font>
      <sz val="12"/>
      <color theme="1"/>
      <name val="Calibri"/>
      <family val="2"/>
      <charset val="134"/>
      <scheme val="minor"/>
    </font>
    <font>
      <b/>
      <sz val="11"/>
      <color theme="1"/>
      <name val="Calibri"/>
      <family val="2"/>
      <scheme val="minor"/>
    </font>
    <font>
      <sz val="12"/>
      <color rgb="FF000000"/>
      <name val="Tahoma"/>
      <family val="2"/>
    </font>
    <font>
      <u/>
      <sz val="11"/>
      <color theme="10"/>
      <name val="Calibri"/>
      <family val="2"/>
      <scheme val="minor"/>
    </font>
    <font>
      <sz val="12"/>
      <color indexed="8"/>
      <name val="Tahoma"/>
      <family val="3"/>
      <charset val="134"/>
    </font>
    <font>
      <sz val="12"/>
      <color theme="0"/>
      <name val="Tahoma"/>
      <family val="2"/>
    </font>
    <font>
      <b/>
      <sz val="12"/>
      <color rgb="FF000000"/>
      <name val="宋体"/>
      <family val="3"/>
      <charset val="134"/>
    </font>
    <font>
      <sz val="12"/>
      <color rgb="FF000000"/>
      <name val="宋体"/>
      <family val="3"/>
      <charset val="134"/>
    </font>
    <font>
      <b/>
      <sz val="12"/>
      <color rgb="FF000000"/>
      <name val="Tahoma"/>
      <family val="2"/>
    </font>
    <font>
      <b/>
      <sz val="12"/>
      <color rgb="FF000000"/>
      <name val="Tahoma"/>
      <family val="2"/>
      <charset val="134"/>
    </font>
    <font>
      <sz val="11"/>
      <color rgb="FF000000"/>
      <name val="Calibri"/>
      <family val="2"/>
      <scheme val="minor"/>
    </font>
    <font>
      <sz val="12"/>
      <color theme="1"/>
      <name val="Arial Black"/>
      <family val="2"/>
    </font>
    <font>
      <sz val="12"/>
      <name val="Arial"/>
      <family val="2"/>
    </font>
    <font>
      <b/>
      <sz val="14"/>
      <color theme="1"/>
      <name val="Tahoma"/>
      <family val="2"/>
    </font>
    <font>
      <b/>
      <sz val="14"/>
      <name val="Tahoma"/>
      <family val="2"/>
    </font>
    <font>
      <b/>
      <sz val="18"/>
      <color rgb="FF000000"/>
      <name val="Tahoma"/>
      <family val="2"/>
    </font>
    <font>
      <b/>
      <sz val="18"/>
      <color theme="1"/>
      <name val="Tahoma"/>
      <family val="2"/>
    </font>
    <font>
      <u/>
      <sz val="12"/>
      <color rgb="FF000000"/>
      <name val="Tahoma"/>
      <family val="2"/>
    </font>
    <font>
      <sz val="11"/>
      <color rgb="FF000000"/>
      <name val="Tahoma"/>
      <family val="2"/>
    </font>
    <font>
      <sz val="11"/>
      <name val="Calibri"/>
      <family val="2"/>
      <scheme val="minor"/>
    </font>
    <font>
      <b/>
      <sz val="14"/>
      <color indexed="8"/>
      <name val="Tahoma"/>
      <family val="2"/>
    </font>
    <font>
      <strike/>
      <sz val="12"/>
      <name val="Tahoma"/>
      <family val="2"/>
    </font>
    <font>
      <strike/>
      <sz val="12"/>
      <color rgb="FFFF0000"/>
      <name val="Tahoma"/>
      <family val="2"/>
    </font>
    <font>
      <b/>
      <sz val="12"/>
      <color rgb="FFFF0000"/>
      <name val="Tahoma"/>
      <family val="2"/>
    </font>
    <font>
      <sz val="10"/>
      <name val="Tahoma"/>
      <family val="2"/>
    </font>
    <font>
      <b/>
      <sz val="18"/>
      <color indexed="8"/>
      <name val="Tahoma"/>
      <family val="2"/>
    </font>
    <font>
      <b/>
      <sz val="12"/>
      <color rgb="FFC00000"/>
      <name val="Tahoma"/>
      <family val="2"/>
    </font>
    <font>
      <sz val="12"/>
      <color theme="4" tint="0.39997558519241921"/>
      <name val="Tahoma"/>
      <family val="2"/>
    </font>
    <font>
      <sz val="10"/>
      <color theme="1"/>
      <name val="Tahoma"/>
      <family val="2"/>
    </font>
    <font>
      <sz val="12"/>
      <color theme="0" tint="-4.9989318521683403E-2"/>
      <name val="Tahoma"/>
      <family val="2"/>
    </font>
    <font>
      <sz val="12"/>
      <color theme="1"/>
      <name val="Tahoma"/>
      <family val="3"/>
      <charset val="134"/>
    </font>
    <font>
      <b/>
      <sz val="12"/>
      <color rgb="FFFF0000"/>
      <name val="宋体"/>
      <charset val="134"/>
    </font>
    <font>
      <b/>
      <sz val="12"/>
      <color rgb="FF000000"/>
      <name val="宋体"/>
      <charset val="134"/>
    </font>
    <font>
      <b/>
      <sz val="12"/>
      <color theme="1"/>
      <name val="宋体"/>
      <charset val="134"/>
    </font>
    <font>
      <sz val="9"/>
      <name val="Tahoma"/>
      <family val="2"/>
    </font>
    <font>
      <strike/>
      <sz val="12"/>
      <color rgb="FF000000"/>
      <name val="Tahoma"/>
      <family val="2"/>
    </font>
    <font>
      <b/>
      <sz val="12"/>
      <color theme="0"/>
      <name val="宋体"/>
      <family val="3"/>
      <charset val="134"/>
    </font>
    <font>
      <sz val="10"/>
      <name val="Verdana"/>
      <family val="2"/>
    </font>
    <font>
      <b/>
      <sz val="11"/>
      <color theme="1"/>
      <name val="Arial"/>
      <family val="2"/>
    </font>
    <font>
      <sz val="11"/>
      <name val="Arial"/>
      <family val="2"/>
    </font>
    <font>
      <sz val="10"/>
      <name val="宋体"/>
      <family val="3"/>
      <charset val="134"/>
    </font>
    <font>
      <sz val="10"/>
      <name val="Calibri Light"/>
      <family val="2"/>
    </font>
    <font>
      <sz val="11"/>
      <color theme="1"/>
      <name val="Arial"/>
      <family val="2"/>
    </font>
    <font>
      <sz val="11"/>
      <name val="宋体"/>
      <family val="3"/>
      <charset val="134"/>
    </font>
    <font>
      <sz val="11"/>
      <color theme="0"/>
      <name val="Calibri"/>
      <family val="3"/>
      <charset val="134"/>
      <scheme val="minor"/>
    </font>
    <font>
      <b/>
      <sz val="11"/>
      <color rgb="FFFF0000"/>
      <name val="Calibri"/>
      <family val="2"/>
      <scheme val="minor"/>
    </font>
    <font>
      <sz val="11"/>
      <color rgb="FF212B60"/>
      <name val="宋体"/>
      <family val="3"/>
      <charset val="134"/>
    </font>
    <font>
      <sz val="11"/>
      <color rgb="FF212B60"/>
      <name val="Tahoma"/>
      <family val="2"/>
      <charset val="134"/>
    </font>
  </fonts>
  <fills count="17">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indexed="6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BC2E6"/>
        <bgColor indexed="64"/>
      </patternFill>
    </fill>
    <fill>
      <patternFill patternType="solid">
        <fgColor rgb="FFBDD7EE"/>
        <bgColor indexed="64"/>
      </patternFill>
    </fill>
    <fill>
      <patternFill patternType="solid">
        <fgColor rgb="FFFFE699"/>
        <bgColor indexed="64"/>
      </patternFill>
    </fill>
    <fill>
      <patternFill patternType="solid">
        <fgColor rgb="FF9BC2E6"/>
        <bgColor rgb="FF000000"/>
      </patternFill>
    </fill>
    <fill>
      <patternFill patternType="solid">
        <fgColor rgb="FFFFFFFF"/>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s>
  <borders count="47">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medium">
        <color indexed="64"/>
      </left>
      <right style="thin">
        <color indexed="64"/>
      </right>
      <top/>
      <bottom style="thin">
        <color indexed="64"/>
      </bottom>
      <diagonal/>
    </border>
    <border>
      <left/>
      <right style="thin">
        <color auto="1"/>
      </right>
      <top/>
      <bottom style="thin">
        <color auto="1"/>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auto="1"/>
      </bottom>
      <diagonal/>
    </border>
    <border>
      <left style="medium">
        <color indexed="64"/>
      </left>
      <right/>
      <top style="thin">
        <color indexed="64"/>
      </top>
      <bottom style="medium">
        <color indexed="64"/>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bottom style="thin">
        <color rgb="FF000000"/>
      </bottom>
      <diagonal/>
    </border>
    <border>
      <left style="thin">
        <color indexed="64"/>
      </left>
      <right style="medium">
        <color indexed="64"/>
      </right>
      <top/>
      <bottom style="thin">
        <color indexed="64"/>
      </bottom>
      <diagonal/>
    </border>
    <border>
      <left style="thin">
        <color rgb="FF000000"/>
      </left>
      <right style="thin">
        <color rgb="FF000000"/>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s>
  <cellStyleXfs count="13">
    <xf numFmtId="0" fontId="0" fillId="0" borderId="0"/>
    <xf numFmtId="164" fontId="2" fillId="0" borderId="0">
      <alignment vertical="center"/>
    </xf>
    <xf numFmtId="0" fontId="4" fillId="0" borderId="0"/>
    <xf numFmtId="164" fontId="2" fillId="0" borderId="0">
      <alignment vertical="center"/>
    </xf>
    <xf numFmtId="0" fontId="2" fillId="0" borderId="1" applyNumberFormat="0" applyFont="0" applyFill="0" applyAlignment="0" applyProtection="0">
      <alignment horizontal="center" vertical="center"/>
    </xf>
    <xf numFmtId="165" fontId="9" fillId="4" borderId="1">
      <alignment vertical="center"/>
    </xf>
    <xf numFmtId="0" fontId="14" fillId="0" borderId="0"/>
    <xf numFmtId="0" fontId="1" fillId="0" borderId="0">
      <alignment vertical="center"/>
    </xf>
    <xf numFmtId="0" fontId="14" fillId="0" borderId="0"/>
    <xf numFmtId="0" fontId="14" fillId="0" borderId="0"/>
    <xf numFmtId="164" fontId="2" fillId="0" borderId="0">
      <alignment vertical="center"/>
    </xf>
    <xf numFmtId="0" fontId="14" fillId="0" borderId="0"/>
    <xf numFmtId="0" fontId="29" fillId="0" borderId="0" applyNumberFormat="0" applyFill="0" applyBorder="0" applyAlignment="0" applyProtection="0"/>
  </cellStyleXfs>
  <cellXfs count="493">
    <xf numFmtId="0" fontId="0" fillId="0" borderId="0" xfId="0"/>
    <xf numFmtId="164" fontId="5" fillId="0" borderId="0" xfId="3" applyFont="1" applyAlignment="1">
      <alignment horizontal="left" vertical="center" wrapText="1"/>
    </xf>
    <xf numFmtId="164" fontId="13" fillId="0" borderId="0" xfId="1" applyFont="1">
      <alignment vertical="center"/>
    </xf>
    <xf numFmtId="164" fontId="11" fillId="0" borderId="0" xfId="1" applyFont="1">
      <alignment vertical="center"/>
    </xf>
    <xf numFmtId="164" fontId="7" fillId="0" borderId="0" xfId="1" applyFont="1">
      <alignment vertical="center"/>
    </xf>
    <xf numFmtId="1" fontId="15" fillId="5" borderId="8" xfId="8" applyNumberFormat="1" applyFont="1" applyFill="1" applyBorder="1" applyAlignment="1">
      <alignment horizontal="center" vertical="center"/>
    </xf>
    <xf numFmtId="0" fontId="15" fillId="5" borderId="8" xfId="8" applyFont="1" applyFill="1" applyBorder="1" applyAlignment="1">
      <alignment horizontal="center" vertical="center"/>
    </xf>
    <xf numFmtId="0" fontId="15" fillId="5" borderId="9" xfId="8" applyFont="1" applyFill="1" applyBorder="1" applyAlignment="1">
      <alignment horizontal="center" vertical="center"/>
    </xf>
    <xf numFmtId="164" fontId="11" fillId="0" borderId="0" xfId="1" applyFont="1" applyAlignment="1">
      <alignment horizontal="center" vertical="center"/>
    </xf>
    <xf numFmtId="164" fontId="7" fillId="3" borderId="11" xfId="4" applyNumberFormat="1" applyFont="1" applyFill="1" applyBorder="1" applyAlignment="1">
      <alignment horizontal="center" vertical="center" wrapText="1"/>
    </xf>
    <xf numFmtId="164" fontId="11" fillId="3" borderId="0" xfId="1" applyFont="1" applyFill="1">
      <alignment vertical="center"/>
    </xf>
    <xf numFmtId="164" fontId="7" fillId="0" borderId="0" xfId="1" applyFont="1" applyAlignment="1">
      <alignment horizontal="center" vertical="center"/>
    </xf>
    <xf numFmtId="164" fontId="7" fillId="3" borderId="0" xfId="3" applyFont="1" applyFill="1" applyAlignment="1">
      <alignment horizontal="left" vertical="center" wrapText="1"/>
    </xf>
    <xf numFmtId="164" fontId="28" fillId="3" borderId="11" xfId="4" applyNumberFormat="1" applyFont="1" applyFill="1" applyBorder="1" applyAlignment="1">
      <alignment horizontal="center" vertical="center"/>
    </xf>
    <xf numFmtId="164" fontId="25" fillId="3" borderId="11" xfId="4" applyNumberFormat="1" applyFont="1" applyFill="1" applyBorder="1" applyAlignment="1">
      <alignment horizontal="center" vertical="center" wrapText="1"/>
    </xf>
    <xf numFmtId="164" fontId="11" fillId="3" borderId="11" xfId="4" applyNumberFormat="1" applyFont="1" applyFill="1" applyBorder="1" applyAlignment="1">
      <alignment horizontal="center" vertical="center" wrapText="1"/>
    </xf>
    <xf numFmtId="164" fontId="11" fillId="3" borderId="11" xfId="4" applyNumberFormat="1" applyFont="1" applyFill="1" applyBorder="1" applyAlignment="1">
      <alignment horizontal="center" vertical="center"/>
    </xf>
    <xf numFmtId="1" fontId="11" fillId="3" borderId="11" xfId="3" applyNumberFormat="1" applyFont="1" applyFill="1" applyBorder="1" applyAlignment="1">
      <alignment horizontal="center" vertical="center" wrapText="1"/>
    </xf>
    <xf numFmtId="164" fontId="7" fillId="0" borderId="2" xfId="11" applyNumberFormat="1" applyFont="1" applyBorder="1" applyAlignment="1">
      <alignment horizontal="center" vertical="center"/>
    </xf>
    <xf numFmtId="164" fontId="25" fillId="0" borderId="11" xfId="3" applyFont="1" applyBorder="1" applyAlignment="1">
      <alignment horizontal="center" vertical="center" wrapText="1"/>
    </xf>
    <xf numFmtId="164" fontId="7" fillId="0" borderId="5" xfId="11" applyNumberFormat="1" applyFont="1" applyBorder="1" applyAlignment="1">
      <alignment horizontal="center" vertical="center"/>
    </xf>
    <xf numFmtId="164" fontId="6" fillId="0" borderId="0" xfId="3" applyFont="1" applyAlignment="1">
      <alignment horizontal="left" vertical="center" wrapText="1"/>
    </xf>
    <xf numFmtId="164" fontId="11" fillId="0" borderId="11" xfId="3" applyFont="1" applyBorder="1" applyAlignment="1">
      <alignment horizontal="center" vertical="center" wrapText="1"/>
    </xf>
    <xf numFmtId="1" fontId="11" fillId="0" borderId="11" xfId="3" applyNumberFormat="1" applyFont="1" applyBorder="1" applyAlignment="1">
      <alignment horizontal="center" vertical="center" wrapText="1"/>
    </xf>
    <xf numFmtId="1" fontId="15" fillId="0" borderId="0" xfId="8" applyNumberFormat="1" applyFont="1" applyAlignment="1">
      <alignment horizontal="center" vertical="center"/>
    </xf>
    <xf numFmtId="1" fontId="15" fillId="0" borderId="6" xfId="8" applyNumberFormat="1" applyFont="1" applyBorder="1" applyAlignment="1">
      <alignment horizontal="center" vertical="center"/>
    </xf>
    <xf numFmtId="1" fontId="15" fillId="5" borderId="11" xfId="8" applyNumberFormat="1" applyFont="1" applyFill="1" applyBorder="1" applyAlignment="1">
      <alignment horizontal="center" vertical="center"/>
    </xf>
    <xf numFmtId="165" fontId="32" fillId="8" borderId="16" xfId="5" applyFont="1" applyFill="1" applyBorder="1">
      <alignment vertical="center"/>
    </xf>
    <xf numFmtId="165" fontId="32" fillId="8" borderId="15" xfId="5" applyFont="1" applyFill="1" applyBorder="1">
      <alignment vertical="center"/>
    </xf>
    <xf numFmtId="165" fontId="32" fillId="8" borderId="17" xfId="5" applyFont="1" applyFill="1" applyBorder="1">
      <alignment vertical="center"/>
    </xf>
    <xf numFmtId="164" fontId="5" fillId="0" borderId="10" xfId="3" applyFont="1" applyBorder="1" applyAlignment="1">
      <alignment horizontal="center" vertical="center" wrapText="1"/>
    </xf>
    <xf numFmtId="49" fontId="25" fillId="0" borderId="11" xfId="3" applyNumberFormat="1" applyFont="1" applyBorder="1" applyAlignment="1">
      <alignment horizontal="center" vertical="center" wrapText="1"/>
    </xf>
    <xf numFmtId="0" fontId="0" fillId="8" borderId="11" xfId="0" applyFill="1" applyBorder="1" applyAlignment="1">
      <alignment vertical="center" wrapText="1"/>
    </xf>
    <xf numFmtId="164" fontId="6" fillId="3" borderId="0" xfId="3" applyFont="1" applyFill="1" applyAlignment="1">
      <alignment vertical="center" wrapText="1"/>
    </xf>
    <xf numFmtId="164" fontId="5" fillId="0" borderId="0" xfId="1" applyFont="1">
      <alignment vertical="center"/>
    </xf>
    <xf numFmtId="164" fontId="5" fillId="3" borderId="0" xfId="1" applyFont="1" applyFill="1">
      <alignment vertical="center"/>
    </xf>
    <xf numFmtId="164" fontId="28" fillId="0" borderId="11" xfId="4" applyNumberFormat="1" applyFont="1" applyBorder="1" applyAlignment="1">
      <alignment horizontal="center" vertical="center" wrapText="1"/>
    </xf>
    <xf numFmtId="1" fontId="25" fillId="3" borderId="11" xfId="4" applyNumberFormat="1" applyFont="1" applyFill="1" applyBorder="1" applyAlignment="1">
      <alignment horizontal="center" vertical="center"/>
    </xf>
    <xf numFmtId="164" fontId="25" fillId="0" borderId="11" xfId="4" applyNumberFormat="1" applyFont="1" applyBorder="1" applyAlignment="1">
      <alignment horizontal="center" vertical="center" wrapText="1"/>
    </xf>
    <xf numFmtId="164" fontId="28" fillId="0" borderId="11" xfId="4" applyNumberFormat="1" applyFont="1" applyBorder="1" applyAlignment="1">
      <alignment horizontal="center" vertical="center"/>
    </xf>
    <xf numFmtId="164" fontId="7" fillId="3" borderId="11" xfId="3" applyFont="1" applyFill="1" applyBorder="1" applyAlignment="1">
      <alignment horizontal="center" vertical="center" wrapText="1"/>
    </xf>
    <xf numFmtId="164" fontId="5" fillId="0" borderId="11" xfId="4" applyNumberFormat="1" applyFont="1" applyBorder="1" applyAlignment="1">
      <alignment horizontal="center" vertical="center" wrapText="1"/>
    </xf>
    <xf numFmtId="164" fontId="28" fillId="0" borderId="0" xfId="3" applyFont="1" applyAlignment="1">
      <alignment horizontal="center" vertical="center" wrapText="1"/>
    </xf>
    <xf numFmtId="1" fontId="28" fillId="0" borderId="0" xfId="3" applyNumberFormat="1" applyFont="1" applyAlignment="1">
      <alignment horizontal="center" vertical="center" wrapText="1"/>
    </xf>
    <xf numFmtId="164" fontId="11" fillId="0" borderId="11" xfId="1" applyFont="1" applyBorder="1" applyAlignment="1">
      <alignment horizontal="center" vertical="center"/>
    </xf>
    <xf numFmtId="164" fontId="5" fillId="0" borderId="11" xfId="1" applyFont="1" applyBorder="1" applyAlignment="1">
      <alignment horizontal="center" vertical="center"/>
    </xf>
    <xf numFmtId="164" fontId="11" fillId="9" borderId="11" xfId="1" applyFont="1" applyFill="1" applyBorder="1" applyAlignment="1">
      <alignment horizontal="center" vertical="center" wrapText="1"/>
    </xf>
    <xf numFmtId="164" fontId="11" fillId="3" borderId="0" xfId="1" applyFont="1" applyFill="1" applyAlignment="1">
      <alignment horizontal="center" vertical="center"/>
    </xf>
    <xf numFmtId="164" fontId="28" fillId="0" borderId="0" xfId="1" applyFont="1">
      <alignment vertical="center"/>
    </xf>
    <xf numFmtId="164" fontId="28" fillId="0" borderId="11" xfId="1" applyFont="1" applyBorder="1" applyAlignment="1">
      <alignment horizontal="center" vertical="center" wrapText="1"/>
    </xf>
    <xf numFmtId="164" fontId="5" fillId="0" borderId="0" xfId="1" applyFont="1" applyAlignment="1">
      <alignment horizontal="center" vertical="center"/>
    </xf>
    <xf numFmtId="0" fontId="28" fillId="0" borderId="0" xfId="4" applyFont="1" applyBorder="1" applyAlignment="1">
      <alignment horizontal="center" vertical="center"/>
    </xf>
    <xf numFmtId="164" fontId="7" fillId="3" borderId="0" xfId="1" applyFont="1" applyFill="1">
      <alignment vertical="center"/>
    </xf>
    <xf numFmtId="164" fontId="5" fillId="3" borderId="11" xfId="4" applyNumberFormat="1" applyFont="1" applyFill="1" applyBorder="1" applyAlignment="1">
      <alignment horizontal="center" vertical="center" wrapText="1"/>
    </xf>
    <xf numFmtId="165" fontId="11" fillId="9" borderId="7" xfId="4" applyNumberFormat="1" applyFont="1" applyFill="1" applyBorder="1" applyAlignment="1">
      <alignment horizontal="center" vertical="center" wrapText="1"/>
    </xf>
    <xf numFmtId="164" fontId="5" fillId="3" borderId="7" xfId="4" applyNumberFormat="1" applyFont="1" applyFill="1" applyBorder="1" applyAlignment="1">
      <alignment horizontal="center" vertical="center" wrapText="1"/>
    </xf>
    <xf numFmtId="165" fontId="11" fillId="0" borderId="11" xfId="4" applyNumberFormat="1" applyFont="1" applyBorder="1" applyAlignment="1">
      <alignment horizontal="center" vertical="center"/>
    </xf>
    <xf numFmtId="165" fontId="25" fillId="0" borderId="11" xfId="4" applyNumberFormat="1" applyFont="1" applyBorder="1" applyAlignment="1">
      <alignment horizontal="center" vertical="center"/>
    </xf>
    <xf numFmtId="164" fontId="11" fillId="0" borderId="22" xfId="1" applyFont="1" applyBorder="1" applyAlignment="1">
      <alignment horizontal="center" vertical="center"/>
    </xf>
    <xf numFmtId="165" fontId="7" fillId="9" borderId="14" xfId="4" applyNumberFormat="1" applyFont="1" applyFill="1" applyBorder="1" applyAlignment="1">
      <alignment horizontal="center" vertical="center"/>
    </xf>
    <xf numFmtId="164" fontId="11" fillId="0" borderId="25" xfId="1" applyFont="1" applyBorder="1" applyAlignment="1">
      <alignment horizontal="center" vertical="center"/>
    </xf>
    <xf numFmtId="164" fontId="28" fillId="0" borderId="0" xfId="1" applyFont="1" applyAlignment="1">
      <alignment horizontal="center" vertical="center"/>
    </xf>
    <xf numFmtId="164" fontId="28" fillId="0" borderId="11" xfId="1" applyFont="1" applyBorder="1" applyAlignment="1">
      <alignment horizontal="center" vertical="center"/>
    </xf>
    <xf numFmtId="164" fontId="28" fillId="9" borderId="11" xfId="1" applyFont="1" applyFill="1" applyBorder="1" applyAlignment="1">
      <alignment horizontal="center" vertical="center" wrapText="1"/>
    </xf>
    <xf numFmtId="0" fontId="25" fillId="0" borderId="11" xfId="0" applyFont="1" applyBorder="1" applyAlignment="1">
      <alignment horizontal="center" wrapText="1"/>
    </xf>
    <xf numFmtId="0" fontId="28" fillId="0" borderId="11" xfId="0" applyFont="1" applyBorder="1" applyAlignment="1">
      <alignment horizontal="center" wrapText="1"/>
    </xf>
    <xf numFmtId="0" fontId="11" fillId="0" borderId="11" xfId="4" applyFont="1" applyBorder="1" applyAlignment="1">
      <alignment horizontal="center" vertical="center"/>
    </xf>
    <xf numFmtId="165" fontId="11" fillId="3" borderId="11" xfId="4" applyNumberFormat="1" applyFont="1" applyFill="1" applyBorder="1" applyAlignment="1">
      <alignment horizontal="center" vertical="center"/>
    </xf>
    <xf numFmtId="1" fontId="11" fillId="3" borderId="11" xfId="4" applyNumberFormat="1" applyFont="1" applyFill="1" applyBorder="1" applyAlignment="1">
      <alignment horizontal="center" vertical="center"/>
    </xf>
    <xf numFmtId="0" fontId="0" fillId="0" borderId="0" xfId="0" applyAlignment="1">
      <alignment vertical="center"/>
    </xf>
    <xf numFmtId="164" fontId="11" fillId="0" borderId="11" xfId="4" applyNumberFormat="1" applyFont="1" applyBorder="1" applyAlignment="1">
      <alignment horizontal="center" vertical="center"/>
    </xf>
    <xf numFmtId="164" fontId="11" fillId="0" borderId="11" xfId="4" applyNumberFormat="1" applyFont="1" applyBorder="1" applyAlignment="1">
      <alignment horizontal="center" vertical="center" wrapText="1"/>
    </xf>
    <xf numFmtId="164" fontId="25" fillId="0" borderId="0" xfId="1" applyFont="1" applyAlignment="1">
      <alignment horizontal="center" vertical="center"/>
    </xf>
    <xf numFmtId="164" fontId="25" fillId="0" borderId="0" xfId="1" applyFont="1">
      <alignment vertical="center"/>
    </xf>
    <xf numFmtId="0" fontId="11" fillId="0" borderId="11" xfId="0" applyFont="1" applyBorder="1" applyAlignment="1">
      <alignment horizontal="center" wrapText="1"/>
    </xf>
    <xf numFmtId="0" fontId="45" fillId="0" borderId="0" xfId="0" applyFont="1"/>
    <xf numFmtId="164" fontId="11" fillId="3" borderId="7" xfId="4" applyNumberFormat="1" applyFont="1" applyFill="1" applyBorder="1" applyAlignment="1">
      <alignment horizontal="center" vertical="center" wrapText="1"/>
    </xf>
    <xf numFmtId="164" fontId="29" fillId="0" borderId="0" xfId="12" applyNumberFormat="1" applyAlignment="1">
      <alignment horizontal="left" vertical="center" wrapText="1"/>
    </xf>
    <xf numFmtId="16" fontId="25" fillId="0" borderId="17" xfId="0" applyNumberFormat="1" applyFont="1" applyBorder="1" applyAlignment="1">
      <alignment horizontal="center" wrapText="1"/>
    </xf>
    <xf numFmtId="164" fontId="7" fillId="0" borderId="11" xfId="3" applyFont="1" applyBorder="1" applyAlignment="1">
      <alignment horizontal="center" vertical="center" wrapText="1"/>
    </xf>
    <xf numFmtId="1" fontId="7" fillId="0" borderId="11" xfId="3" applyNumberFormat="1" applyFont="1" applyBorder="1" applyAlignment="1">
      <alignment horizontal="center" vertical="center" wrapText="1"/>
    </xf>
    <xf numFmtId="0" fontId="7" fillId="0" borderId="11" xfId="4" applyFont="1" applyBorder="1" applyAlignment="1">
      <alignment horizontal="center" vertical="center"/>
    </xf>
    <xf numFmtId="164" fontId="7" fillId="0" borderId="11" xfId="4" applyNumberFormat="1" applyFont="1" applyBorder="1" applyAlignment="1">
      <alignment horizontal="center" vertical="center" wrapText="1"/>
    </xf>
    <xf numFmtId="164" fontId="7" fillId="0" borderId="11" xfId="4" applyNumberFormat="1" applyFont="1" applyBorder="1" applyAlignment="1">
      <alignment horizontal="center" vertical="center"/>
    </xf>
    <xf numFmtId="0" fontId="44" fillId="9" borderId="11" xfId="0" applyFont="1" applyFill="1" applyBorder="1" applyAlignment="1">
      <alignment vertical="center"/>
    </xf>
    <xf numFmtId="0" fontId="15" fillId="0" borderId="0" xfId="2" applyFont="1" applyAlignment="1">
      <alignment vertical="center"/>
    </xf>
    <xf numFmtId="0" fontId="38" fillId="0" borderId="0" xfId="2" applyFont="1" applyAlignment="1">
      <alignment horizontal="center" vertical="center"/>
    </xf>
    <xf numFmtId="0" fontId="11" fillId="0" borderId="0" xfId="0" applyFont="1" applyAlignment="1">
      <alignment horizontal="center" wrapText="1"/>
    </xf>
    <xf numFmtId="1" fontId="11" fillId="0" borderId="0" xfId="3" applyNumberFormat="1" applyFont="1" applyAlignment="1">
      <alignment horizontal="center" vertical="center" wrapText="1"/>
    </xf>
    <xf numFmtId="164" fontId="11" fillId="0" borderId="0" xfId="4" applyNumberFormat="1" applyFont="1" applyBorder="1" applyAlignment="1">
      <alignment horizontal="center" vertical="center"/>
    </xf>
    <xf numFmtId="164" fontId="28" fillId="0" borderId="0" xfId="4" applyNumberFormat="1" applyFont="1" applyBorder="1" applyAlignment="1">
      <alignment horizontal="center" vertical="center"/>
    </xf>
    <xf numFmtId="16" fontId="28" fillId="0" borderId="0" xfId="0" applyNumberFormat="1" applyFont="1" applyAlignment="1">
      <alignment horizontal="center" wrapText="1"/>
    </xf>
    <xf numFmtId="164" fontId="28" fillId="0" borderId="0" xfId="4" applyNumberFormat="1" applyFont="1" applyBorder="1" applyAlignment="1">
      <alignment horizontal="center" vertical="center" wrapText="1"/>
    </xf>
    <xf numFmtId="0" fontId="48" fillId="0" borderId="11" xfId="0" applyFont="1" applyBorder="1" applyAlignment="1">
      <alignment horizontal="center" wrapText="1"/>
    </xf>
    <xf numFmtId="1" fontId="47" fillId="0" borderId="11" xfId="3" applyNumberFormat="1" applyFont="1" applyBorder="1" applyAlignment="1">
      <alignment horizontal="center" vertical="center" wrapText="1"/>
    </xf>
    <xf numFmtId="164" fontId="11" fillId="9" borderId="11" xfId="1" applyFont="1" applyFill="1" applyBorder="1" applyAlignment="1">
      <alignment horizontal="center" vertical="center"/>
    </xf>
    <xf numFmtId="16" fontId="11" fillId="0" borderId="17" xfId="0" applyNumberFormat="1" applyFont="1" applyBorder="1" applyAlignment="1">
      <alignment horizontal="center" wrapText="1"/>
    </xf>
    <xf numFmtId="0" fontId="43" fillId="0" borderId="33" xfId="12" applyFont="1" applyBorder="1" applyAlignment="1">
      <alignment vertical="center"/>
    </xf>
    <xf numFmtId="0" fontId="0" fillId="3" borderId="0" xfId="2" applyFont="1" applyFill="1" applyAlignment="1">
      <alignment horizontal="center" vertical="center"/>
    </xf>
    <xf numFmtId="164" fontId="31" fillId="0" borderId="0" xfId="1" applyFont="1" applyAlignment="1">
      <alignment horizontal="center" vertical="center"/>
    </xf>
    <xf numFmtId="164" fontId="31" fillId="0" borderId="0" xfId="1" applyFont="1">
      <alignment vertical="center"/>
    </xf>
    <xf numFmtId="49" fontId="11" fillId="0" borderId="11" xfId="3" applyNumberFormat="1" applyFont="1" applyBorder="1" applyAlignment="1">
      <alignment horizontal="center" vertical="center" wrapText="1"/>
    </xf>
    <xf numFmtId="164" fontId="7" fillId="3" borderId="2" xfId="4" applyNumberFormat="1" applyFont="1" applyFill="1" applyBorder="1" applyAlignment="1">
      <alignment horizontal="center" vertical="center" wrapText="1"/>
    </xf>
    <xf numFmtId="164" fontId="7" fillId="3" borderId="2" xfId="1" applyFont="1" applyFill="1" applyBorder="1" applyAlignment="1">
      <alignment horizontal="center" vertical="center"/>
    </xf>
    <xf numFmtId="0" fontId="11" fillId="0" borderId="11" xfId="6" applyFont="1" applyBorder="1" applyAlignment="1">
      <alignment horizontal="center" vertical="center"/>
    </xf>
    <xf numFmtId="166" fontId="11" fillId="0" borderId="11" xfId="6" applyNumberFormat="1" applyFont="1" applyBorder="1" applyAlignment="1">
      <alignment horizontal="center" vertical="center"/>
    </xf>
    <xf numFmtId="49" fontId="11" fillId="0" borderId="11" xfId="6" applyNumberFormat="1" applyFont="1" applyBorder="1" applyAlignment="1">
      <alignment horizontal="center" vertical="center"/>
    </xf>
    <xf numFmtId="0" fontId="11" fillId="0" borderId="11" xfId="7" applyFont="1" applyBorder="1" applyAlignment="1">
      <alignment horizontal="center" vertical="center"/>
    </xf>
    <xf numFmtId="165" fontId="7" fillId="3" borderId="13" xfId="4" applyNumberFormat="1" applyFont="1" applyFill="1" applyBorder="1" applyAlignment="1">
      <alignment horizontal="center" vertical="center"/>
    </xf>
    <xf numFmtId="1" fontId="7" fillId="3" borderId="13" xfId="4" applyNumberFormat="1" applyFont="1" applyFill="1" applyBorder="1" applyAlignment="1">
      <alignment horizontal="center" vertical="center"/>
    </xf>
    <xf numFmtId="164" fontId="7" fillId="3" borderId="19" xfId="4" applyNumberFormat="1" applyFont="1" applyFill="1" applyBorder="1" applyAlignment="1">
      <alignment horizontal="center" vertical="center"/>
    </xf>
    <xf numFmtId="164" fontId="7" fillId="3" borderId="18" xfId="4" applyNumberFormat="1" applyFont="1" applyFill="1" applyBorder="1" applyAlignment="1">
      <alignment horizontal="center" vertical="center"/>
    </xf>
    <xf numFmtId="165" fontId="7" fillId="3" borderId="34" xfId="4" applyNumberFormat="1" applyFont="1" applyFill="1" applyBorder="1" applyAlignment="1">
      <alignment horizontal="center" vertical="center" wrapText="1"/>
    </xf>
    <xf numFmtId="167" fontId="31" fillId="3" borderId="35" xfId="4" applyNumberFormat="1" applyFont="1" applyFill="1" applyBorder="1" applyAlignment="1">
      <alignment horizontal="center" vertical="center" wrapText="1"/>
    </xf>
    <xf numFmtId="164" fontId="29" fillId="0" borderId="0" xfId="12" applyNumberFormat="1" applyBorder="1" applyAlignment="1">
      <alignment horizontal="left" vertical="center" wrapText="1"/>
    </xf>
    <xf numFmtId="49" fontId="49" fillId="0" borderId="11" xfId="6" applyNumberFormat="1" applyFont="1" applyBorder="1" applyAlignment="1">
      <alignment horizontal="center" vertical="center"/>
    </xf>
    <xf numFmtId="164" fontId="11" fillId="0" borderId="0" xfId="1" applyFont="1" applyAlignment="1">
      <alignment horizontal="left" vertical="center"/>
    </xf>
    <xf numFmtId="164" fontId="11" fillId="3" borderId="11" xfId="3" applyFont="1" applyFill="1" applyBorder="1" applyAlignment="1">
      <alignment horizontal="center" vertical="center" wrapText="1"/>
    </xf>
    <xf numFmtId="167" fontId="7" fillId="0" borderId="36" xfId="4" applyNumberFormat="1" applyFont="1" applyBorder="1" applyAlignment="1">
      <alignment horizontal="center" vertical="center" wrapText="1"/>
    </xf>
    <xf numFmtId="1" fontId="7" fillId="3" borderId="36" xfId="4" applyNumberFormat="1" applyFont="1" applyFill="1" applyBorder="1" applyAlignment="1">
      <alignment horizontal="center" vertical="center"/>
    </xf>
    <xf numFmtId="164" fontId="11" fillId="3" borderId="36" xfId="3" applyFont="1" applyFill="1" applyBorder="1" applyAlignment="1">
      <alignment horizontal="center" vertical="center" wrapText="1"/>
    </xf>
    <xf numFmtId="164" fontId="11" fillId="3" borderId="36" xfId="4" applyNumberFormat="1" applyFont="1" applyFill="1" applyBorder="1" applyAlignment="1">
      <alignment horizontal="center" vertical="center" wrapText="1"/>
    </xf>
    <xf numFmtId="164" fontId="5" fillId="3" borderId="0" xfId="1" applyFont="1" applyFill="1" applyAlignment="1">
      <alignment horizontal="center" vertical="center"/>
    </xf>
    <xf numFmtId="0" fontId="26" fillId="0" borderId="0" xfId="2" applyFont="1" applyAlignment="1">
      <alignment horizontal="center" vertical="center"/>
    </xf>
    <xf numFmtId="0" fontId="0" fillId="0" borderId="0" xfId="0" applyAlignment="1">
      <alignment horizontal="center" vertical="center"/>
    </xf>
    <xf numFmtId="164" fontId="6" fillId="0" borderId="0" xfId="3" applyFont="1" applyAlignment="1">
      <alignment horizontal="center" vertical="center" wrapText="1"/>
    </xf>
    <xf numFmtId="0" fontId="45" fillId="0" borderId="0" xfId="0" applyFont="1" applyAlignment="1">
      <alignment horizontal="center" vertical="center"/>
    </xf>
    <xf numFmtId="164" fontId="13" fillId="0" borderId="0" xfId="1" applyFont="1" applyAlignment="1">
      <alignment horizontal="center" vertical="center"/>
    </xf>
    <xf numFmtId="164" fontId="7" fillId="3" borderId="0" xfId="3" applyFont="1" applyFill="1" applyAlignment="1">
      <alignment horizontal="center" vertical="center" wrapText="1"/>
    </xf>
    <xf numFmtId="164" fontId="7" fillId="3" borderId="0" xfId="1" applyFont="1" applyFill="1" applyAlignment="1">
      <alignment horizontal="center" vertical="center"/>
    </xf>
    <xf numFmtId="164" fontId="5" fillId="0" borderId="2" xfId="1" applyFont="1" applyBorder="1" applyAlignment="1">
      <alignment horizontal="center" vertical="center"/>
    </xf>
    <xf numFmtId="164" fontId="50" fillId="9" borderId="11" xfId="11" applyNumberFormat="1" applyFont="1" applyFill="1" applyBorder="1" applyAlignment="1">
      <alignment horizontal="center" vertical="center"/>
    </xf>
    <xf numFmtId="164" fontId="50" fillId="9" borderId="16" xfId="11" applyNumberFormat="1" applyFont="1" applyFill="1" applyBorder="1" applyAlignment="1">
      <alignment horizontal="center" vertical="center"/>
    </xf>
    <xf numFmtId="164" fontId="54" fillId="9" borderId="16" xfId="1" applyFont="1" applyFill="1" applyBorder="1" applyAlignment="1">
      <alignment horizontal="center" vertical="center" wrapText="1"/>
    </xf>
    <xf numFmtId="164" fontId="54" fillId="9" borderId="37" xfId="1" applyFont="1" applyFill="1" applyBorder="1" applyAlignment="1">
      <alignment horizontal="center" vertical="center" wrapText="1"/>
    </xf>
    <xf numFmtId="164" fontId="55" fillId="0" borderId="11" xfId="3" applyFont="1" applyBorder="1" applyAlignment="1">
      <alignment horizontal="center" vertical="center" wrapText="1"/>
    </xf>
    <xf numFmtId="1" fontId="55" fillId="0" borderId="11" xfId="3" applyNumberFormat="1" applyFont="1" applyBorder="1" applyAlignment="1">
      <alignment horizontal="center" vertical="center" wrapText="1"/>
    </xf>
    <xf numFmtId="0" fontId="55" fillId="0" borderId="11" xfId="4" applyFont="1" applyBorder="1" applyAlignment="1">
      <alignment horizontal="center" vertical="center"/>
    </xf>
    <xf numFmtId="164" fontId="55" fillId="0" borderId="11" xfId="4" applyNumberFormat="1" applyFont="1" applyBorder="1" applyAlignment="1">
      <alignment horizontal="center" vertical="center"/>
    </xf>
    <xf numFmtId="164" fontId="55" fillId="0" borderId="11" xfId="4" applyNumberFormat="1" applyFont="1" applyBorder="1" applyAlignment="1">
      <alignment horizontal="center" vertical="center" wrapText="1"/>
    </xf>
    <xf numFmtId="164" fontId="11" fillId="3" borderId="36" xfId="4" applyNumberFormat="1" applyFont="1" applyFill="1" applyBorder="1" applyAlignment="1">
      <alignment horizontal="center" vertical="center"/>
    </xf>
    <xf numFmtId="164" fontId="11" fillId="0" borderId="36" xfId="4" applyNumberFormat="1" applyFont="1" applyBorder="1" applyAlignment="1">
      <alignment horizontal="center" vertical="center"/>
    </xf>
    <xf numFmtId="164" fontId="7" fillId="0" borderId="36" xfId="11" applyNumberFormat="1" applyFont="1" applyBorder="1" applyAlignment="1">
      <alignment horizontal="center" vertical="center"/>
    </xf>
    <xf numFmtId="164" fontId="7" fillId="3" borderId="36" xfId="3" applyFont="1" applyFill="1" applyBorder="1" applyAlignment="1">
      <alignment horizontal="center" vertical="center" wrapText="1"/>
    </xf>
    <xf numFmtId="164" fontId="11" fillId="12" borderId="36" xfId="6" applyNumberFormat="1" applyFont="1" applyFill="1" applyBorder="1" applyAlignment="1">
      <alignment horizontal="center" vertical="center" wrapText="1"/>
    </xf>
    <xf numFmtId="164" fontId="11" fillId="0" borderId="36" xfId="11" applyNumberFormat="1" applyFont="1" applyBorder="1" applyAlignment="1">
      <alignment horizontal="center" vertical="center"/>
    </xf>
    <xf numFmtId="165" fontId="7" fillId="3" borderId="36" xfId="4" applyNumberFormat="1" applyFont="1" applyFill="1" applyBorder="1" applyAlignment="1">
      <alignment horizontal="center" vertical="center"/>
    </xf>
    <xf numFmtId="164" fontId="7" fillId="0" borderId="36" xfId="1" applyFont="1" applyBorder="1" applyAlignment="1">
      <alignment horizontal="center" vertical="center"/>
    </xf>
    <xf numFmtId="164" fontId="7" fillId="3" borderId="36" xfId="4" applyNumberFormat="1" applyFont="1" applyFill="1" applyBorder="1" applyAlignment="1">
      <alignment horizontal="center" vertical="center"/>
    </xf>
    <xf numFmtId="164" fontId="7" fillId="3" borderId="36" xfId="4" applyNumberFormat="1" applyFont="1" applyFill="1" applyBorder="1" applyAlignment="1">
      <alignment horizontal="center" vertical="center" wrapText="1"/>
    </xf>
    <xf numFmtId="164" fontId="11" fillId="0" borderId="36" xfId="1" applyFont="1" applyBorder="1">
      <alignment vertical="center"/>
    </xf>
    <xf numFmtId="164" fontId="50" fillId="3" borderId="36" xfId="6" applyNumberFormat="1" applyFont="1" applyFill="1" applyBorder="1" applyAlignment="1">
      <alignment horizontal="center" vertical="center" wrapText="1"/>
    </xf>
    <xf numFmtId="164" fontId="11" fillId="3" borderId="36" xfId="6" applyNumberFormat="1" applyFont="1" applyFill="1" applyBorder="1" applyAlignment="1">
      <alignment horizontal="center" vertical="center" wrapText="1"/>
    </xf>
    <xf numFmtId="164" fontId="11" fillId="3" borderId="36" xfId="4" quotePrefix="1" applyNumberFormat="1" applyFont="1" applyFill="1" applyBorder="1" applyAlignment="1">
      <alignment horizontal="center" vertical="center" wrapText="1"/>
    </xf>
    <xf numFmtId="164" fontId="11" fillId="0" borderId="36" xfId="3" applyFont="1" applyBorder="1" applyAlignment="1">
      <alignment horizontal="center" vertical="center" wrapText="1"/>
    </xf>
    <xf numFmtId="165" fontId="7" fillId="9" borderId="36" xfId="4" applyNumberFormat="1" applyFont="1" applyFill="1" applyBorder="1" applyAlignment="1">
      <alignment horizontal="center" vertical="center" wrapText="1"/>
    </xf>
    <xf numFmtId="164" fontId="7" fillId="9" borderId="36" xfId="1" applyFont="1" applyFill="1" applyBorder="1" applyAlignment="1">
      <alignment horizontal="center" vertical="center" wrapText="1"/>
    </xf>
    <xf numFmtId="165" fontId="7" fillId="3" borderId="36" xfId="4" applyNumberFormat="1" applyFont="1" applyFill="1" applyBorder="1" applyAlignment="1">
      <alignment horizontal="center" vertical="center" wrapText="1"/>
    </xf>
    <xf numFmtId="167" fontId="31" fillId="3" borderId="36" xfId="4" applyNumberFormat="1" applyFont="1" applyFill="1" applyBorder="1" applyAlignment="1">
      <alignment horizontal="center" vertical="center" wrapText="1"/>
    </xf>
    <xf numFmtId="164" fontId="53" fillId="13" borderId="36" xfId="1" applyFont="1" applyFill="1" applyBorder="1" applyAlignment="1">
      <alignment horizontal="center" vertical="center"/>
    </xf>
    <xf numFmtId="164" fontId="53" fillId="13" borderId="38" xfId="1" applyFont="1" applyFill="1" applyBorder="1" applyAlignment="1">
      <alignment horizontal="center" vertical="center"/>
    </xf>
    <xf numFmtId="164" fontId="11" fillId="13" borderId="39" xfId="1" applyFont="1" applyFill="1" applyBorder="1" applyAlignment="1">
      <alignment horizontal="center" vertical="center"/>
    </xf>
    <xf numFmtId="164" fontId="11" fillId="14" borderId="40" xfId="1" applyFont="1" applyFill="1" applyBorder="1" applyAlignment="1">
      <alignment horizontal="center" vertical="center"/>
    </xf>
    <xf numFmtId="164" fontId="7" fillId="0" borderId="38" xfId="11" applyNumberFormat="1" applyFont="1" applyBorder="1" applyAlignment="1">
      <alignment horizontal="center" vertical="center"/>
    </xf>
    <xf numFmtId="164" fontId="5" fillId="0" borderId="39" xfId="1" applyFont="1" applyBorder="1" applyAlignment="1">
      <alignment horizontal="center" vertical="center"/>
    </xf>
    <xf numFmtId="164" fontId="5" fillId="0" borderId="38" xfId="1" applyFont="1" applyBorder="1" applyAlignment="1">
      <alignment horizontal="center" vertical="center"/>
    </xf>
    <xf numFmtId="167" fontId="11" fillId="0" borderId="39" xfId="4" applyNumberFormat="1" applyFont="1" applyBorder="1" applyAlignment="1">
      <alignment horizontal="center" vertical="center" wrapText="1"/>
    </xf>
    <xf numFmtId="167" fontId="7" fillId="3" borderId="39" xfId="4" applyNumberFormat="1" applyFont="1" applyFill="1" applyBorder="1" applyAlignment="1">
      <alignment horizontal="center" vertical="center" wrapText="1"/>
    </xf>
    <xf numFmtId="164" fontId="11" fillId="3" borderId="39" xfId="1" applyFont="1" applyFill="1" applyBorder="1" applyAlignment="1">
      <alignment horizontal="center" vertical="center"/>
    </xf>
    <xf numFmtId="165" fontId="25" fillId="3" borderId="39" xfId="4" applyNumberFormat="1" applyFont="1" applyFill="1" applyBorder="1" applyAlignment="1">
      <alignment horizontal="center" vertical="center" wrapText="1"/>
    </xf>
    <xf numFmtId="164" fontId="25" fillId="3" borderId="39" xfId="1" applyFont="1" applyFill="1" applyBorder="1" applyAlignment="1">
      <alignment horizontal="center" vertical="center"/>
    </xf>
    <xf numFmtId="167" fontId="25" fillId="3" borderId="39" xfId="4" applyNumberFormat="1" applyFont="1" applyFill="1" applyBorder="1" applyAlignment="1">
      <alignment horizontal="center" vertical="center" wrapText="1"/>
    </xf>
    <xf numFmtId="0" fontId="45" fillId="3" borderId="39" xfId="0" applyFont="1" applyFill="1" applyBorder="1"/>
    <xf numFmtId="164" fontId="7" fillId="0" borderId="39" xfId="3" applyFont="1" applyBorder="1" applyAlignment="1">
      <alignment horizontal="center" vertical="center" wrapText="1"/>
    </xf>
    <xf numFmtId="1" fontId="7" fillId="0" borderId="39" xfId="3" applyNumberFormat="1" applyFont="1" applyBorder="1" applyAlignment="1">
      <alignment horizontal="center" vertical="center" wrapText="1"/>
    </xf>
    <xf numFmtId="0" fontId="7" fillId="0" borderId="39" xfId="4" applyFont="1" applyBorder="1" applyAlignment="1">
      <alignment horizontal="center" vertical="center"/>
    </xf>
    <xf numFmtId="164" fontId="7" fillId="0" borderId="39" xfId="4" applyNumberFormat="1" applyFont="1" applyBorder="1" applyAlignment="1">
      <alignment horizontal="center" vertical="center"/>
    </xf>
    <xf numFmtId="164" fontId="11" fillId="0" borderId="39" xfId="4" applyNumberFormat="1" applyFont="1" applyBorder="1" applyAlignment="1">
      <alignment horizontal="center" vertical="center" wrapText="1"/>
    </xf>
    <xf numFmtId="164" fontId="7" fillId="0" borderId="39" xfId="4" applyNumberFormat="1" applyFont="1" applyBorder="1" applyAlignment="1">
      <alignment horizontal="center" vertical="center" wrapText="1"/>
    </xf>
    <xf numFmtId="1" fontId="11" fillId="0" borderId="39" xfId="3" applyNumberFormat="1" applyFont="1" applyBorder="1" applyAlignment="1">
      <alignment horizontal="center" vertical="center" wrapText="1"/>
    </xf>
    <xf numFmtId="0" fontId="11" fillId="0" borderId="39" xfId="4" applyFont="1" applyBorder="1" applyAlignment="1">
      <alignment horizontal="center" vertical="center"/>
    </xf>
    <xf numFmtId="164" fontId="11" fillId="3" borderId="41" xfId="4" applyNumberFormat="1" applyFont="1" applyFill="1" applyBorder="1" applyAlignment="1">
      <alignment horizontal="center" vertical="center"/>
    </xf>
    <xf numFmtId="164" fontId="11" fillId="3" borderId="38" xfId="4" applyNumberFormat="1" applyFont="1" applyFill="1" applyBorder="1" applyAlignment="1">
      <alignment horizontal="center" vertical="center"/>
    </xf>
    <xf numFmtId="164" fontId="5" fillId="3" borderId="36" xfId="4" applyNumberFormat="1" applyFont="1" applyFill="1" applyBorder="1" applyAlignment="1">
      <alignment horizontal="center" vertical="center" wrapText="1"/>
    </xf>
    <xf numFmtId="0" fontId="15" fillId="5" borderId="36" xfId="8" applyFont="1" applyFill="1" applyBorder="1" applyAlignment="1">
      <alignment horizontal="center" vertical="center"/>
    </xf>
    <xf numFmtId="0" fontId="15" fillId="6" borderId="36" xfId="2" applyFont="1" applyFill="1" applyBorder="1" applyAlignment="1">
      <alignment vertical="center"/>
    </xf>
    <xf numFmtId="0" fontId="38" fillId="6" borderId="36" xfId="2" applyFont="1" applyFill="1" applyBorder="1" applyAlignment="1">
      <alignment horizontal="center" vertical="center"/>
    </xf>
    <xf numFmtId="1" fontId="15" fillId="5" borderId="36" xfId="9" applyNumberFormat="1" applyFont="1" applyFill="1" applyBorder="1" applyAlignment="1">
      <alignment vertical="center"/>
    </xf>
    <xf numFmtId="1" fontId="38" fillId="6" borderId="36" xfId="2" applyNumberFormat="1" applyFont="1" applyFill="1" applyBorder="1" applyAlignment="1">
      <alignment horizontal="center" vertical="center"/>
    </xf>
    <xf numFmtId="164" fontId="11" fillId="7" borderId="36" xfId="1" applyFont="1" applyFill="1" applyBorder="1" applyAlignment="1">
      <alignment horizontal="center" vertical="center"/>
    </xf>
    <xf numFmtId="0" fontId="37" fillId="0" borderId="36" xfId="2" applyFont="1" applyBorder="1"/>
    <xf numFmtId="1" fontId="15" fillId="6" borderId="36" xfId="9" applyNumberFormat="1" applyFont="1" applyFill="1" applyBorder="1" applyAlignment="1">
      <alignment vertical="center"/>
    </xf>
    <xf numFmtId="1" fontId="15" fillId="6" borderId="36" xfId="9" applyNumberFormat="1" applyFont="1" applyFill="1" applyBorder="1" applyAlignment="1">
      <alignment horizontal="center" vertical="center"/>
    </xf>
    <xf numFmtId="1" fontId="15" fillId="6" borderId="36" xfId="2" applyNumberFormat="1" applyFont="1" applyFill="1" applyBorder="1" applyAlignment="1">
      <alignment vertical="center"/>
    </xf>
    <xf numFmtId="1" fontId="15" fillId="5" borderId="36" xfId="8" applyNumberFormat="1" applyFont="1" applyFill="1" applyBorder="1" applyAlignment="1">
      <alignment horizontal="center" vertical="center"/>
    </xf>
    <xf numFmtId="164" fontId="17" fillId="0" borderId="36" xfId="1" applyFont="1" applyBorder="1">
      <alignment vertical="center"/>
    </xf>
    <xf numFmtId="1" fontId="15" fillId="5" borderId="46" xfId="8" applyNumberFormat="1" applyFont="1" applyFill="1" applyBorder="1" applyAlignment="1">
      <alignment horizontal="center" vertical="center"/>
    </xf>
    <xf numFmtId="1" fontId="15" fillId="5" borderId="40" xfId="8" applyNumberFormat="1" applyFont="1" applyFill="1" applyBorder="1" applyAlignment="1">
      <alignment horizontal="center" vertical="center"/>
    </xf>
    <xf numFmtId="0" fontId="15" fillId="0" borderId="36" xfId="2" applyFont="1" applyBorder="1" applyAlignment="1">
      <alignment vertical="center"/>
    </xf>
    <xf numFmtId="0" fontId="38" fillId="0" borderId="36" xfId="2" applyFont="1" applyBorder="1" applyAlignment="1">
      <alignment horizontal="center" vertical="center"/>
    </xf>
    <xf numFmtId="1" fontId="48" fillId="0" borderId="11" xfId="3" applyNumberFormat="1" applyFont="1" applyBorder="1" applyAlignment="1">
      <alignment horizontal="center" vertical="center" wrapText="1"/>
    </xf>
    <xf numFmtId="165" fontId="7" fillId="3" borderId="39" xfId="4" applyNumberFormat="1" applyFont="1" applyFill="1" applyBorder="1" applyAlignment="1">
      <alignment horizontal="center" vertical="center"/>
    </xf>
    <xf numFmtId="1" fontId="7" fillId="3" borderId="39" xfId="4" applyNumberFormat="1" applyFont="1" applyFill="1" applyBorder="1" applyAlignment="1">
      <alignment horizontal="center" vertical="center"/>
    </xf>
    <xf numFmtId="167" fontId="7" fillId="0" borderId="39" xfId="4" applyNumberFormat="1" applyFont="1" applyBorder="1" applyAlignment="1">
      <alignment horizontal="center" vertical="center" wrapText="1"/>
    </xf>
    <xf numFmtId="164" fontId="7" fillId="0" borderId="39" xfId="1" applyFont="1" applyBorder="1" applyAlignment="1">
      <alignment horizontal="center" vertical="center"/>
    </xf>
    <xf numFmtId="164" fontId="11" fillId="9" borderId="38" xfId="1" applyFont="1" applyFill="1" applyBorder="1" applyAlignment="1">
      <alignment horizontal="center" vertical="center" wrapText="1"/>
    </xf>
    <xf numFmtId="164" fontId="11" fillId="0" borderId="38" xfId="11" applyNumberFormat="1" applyFont="1" applyBorder="1" applyAlignment="1">
      <alignment horizontal="center" vertical="center"/>
    </xf>
    <xf numFmtId="164" fontId="6" fillId="13" borderId="39" xfId="3" applyFont="1" applyFill="1" applyBorder="1" applyAlignment="1">
      <alignment horizontal="left" vertical="center" wrapText="1"/>
    </xf>
    <xf numFmtId="164" fontId="11" fillId="0" borderId="39" xfId="11" applyNumberFormat="1" applyFont="1" applyBorder="1" applyAlignment="1">
      <alignment horizontal="center" vertical="center"/>
    </xf>
    <xf numFmtId="164" fontId="5" fillId="3" borderId="39" xfId="3" applyFont="1" applyFill="1" applyBorder="1" applyAlignment="1">
      <alignment horizontal="center" vertical="center" wrapText="1"/>
    </xf>
    <xf numFmtId="164" fontId="5" fillId="14" borderId="39" xfId="3" applyFont="1" applyFill="1" applyBorder="1" applyAlignment="1">
      <alignment horizontal="center" vertical="center" wrapText="1"/>
    </xf>
    <xf numFmtId="0" fontId="57" fillId="3" borderId="39" xfId="0" applyFont="1" applyFill="1" applyBorder="1" applyAlignment="1">
      <alignment vertical="center" wrapText="1"/>
    </xf>
    <xf numFmtId="0" fontId="57" fillId="3" borderId="39" xfId="0" applyFont="1" applyFill="1" applyBorder="1" applyAlignment="1">
      <alignment horizontal="center" vertical="center"/>
    </xf>
    <xf numFmtId="1" fontId="11" fillId="0" borderId="16" xfId="3" applyNumberFormat="1" applyFont="1" applyBorder="1" applyAlignment="1">
      <alignment horizontal="center" vertical="center" wrapText="1"/>
    </xf>
    <xf numFmtId="164" fontId="7" fillId="3" borderId="39" xfId="4" applyNumberFormat="1" applyFont="1" applyFill="1" applyBorder="1" applyAlignment="1">
      <alignment horizontal="center" vertical="center"/>
    </xf>
    <xf numFmtId="164" fontId="7" fillId="3" borderId="39" xfId="4" applyNumberFormat="1" applyFont="1" applyFill="1" applyBorder="1" applyAlignment="1">
      <alignment horizontal="center" vertical="center" wrapText="1"/>
    </xf>
    <xf numFmtId="164" fontId="11" fillId="9" borderId="39" xfId="1" applyFont="1" applyFill="1" applyBorder="1" applyAlignment="1">
      <alignment horizontal="center" vertical="center" wrapText="1"/>
    </xf>
    <xf numFmtId="164" fontId="60" fillId="0" borderId="0" xfId="1" applyFont="1" applyAlignment="1">
      <alignment horizontal="center" vertical="center"/>
    </xf>
    <xf numFmtId="164" fontId="7" fillId="3" borderId="39" xfId="3" applyFont="1" applyFill="1" applyBorder="1" applyAlignment="1">
      <alignment horizontal="center" vertical="center" wrapText="1"/>
    </xf>
    <xf numFmtId="165" fontId="11" fillId="9" borderId="36" xfId="4" applyNumberFormat="1" applyFont="1" applyFill="1" applyBorder="1" applyAlignment="1">
      <alignment horizontal="center" vertical="center" wrapText="1"/>
    </xf>
    <xf numFmtId="165" fontId="28" fillId="9" borderId="11" xfId="4" applyNumberFormat="1" applyFont="1" applyFill="1" applyBorder="1" applyAlignment="1">
      <alignment horizontal="center" vertical="center"/>
    </xf>
    <xf numFmtId="165" fontId="28" fillId="9" borderId="11" xfId="4" applyNumberFormat="1" applyFont="1" applyFill="1" applyBorder="1" applyAlignment="1">
      <alignment horizontal="center" vertical="center" wrapText="1"/>
    </xf>
    <xf numFmtId="165" fontId="11" fillId="9" borderId="11" xfId="4" applyNumberFormat="1" applyFont="1" applyFill="1" applyBorder="1" applyAlignment="1">
      <alignment horizontal="center" vertical="center"/>
    </xf>
    <xf numFmtId="165" fontId="11" fillId="9" borderId="11" xfId="4" applyNumberFormat="1" applyFont="1" applyFill="1" applyBorder="1" applyAlignment="1">
      <alignment horizontal="center" vertical="center" wrapText="1"/>
    </xf>
    <xf numFmtId="165" fontId="11" fillId="9" borderId="14" xfId="4" applyNumberFormat="1" applyFont="1" applyFill="1" applyBorder="1" applyAlignment="1">
      <alignment horizontal="center" vertical="center" wrapText="1"/>
    </xf>
    <xf numFmtId="165" fontId="11" fillId="9" borderId="14" xfId="4" applyNumberFormat="1" applyFont="1" applyFill="1" applyBorder="1" applyAlignment="1">
      <alignment horizontal="center" vertical="center"/>
    </xf>
    <xf numFmtId="165" fontId="11" fillId="9" borderId="36" xfId="4" applyNumberFormat="1" applyFont="1" applyFill="1" applyBorder="1" applyAlignment="1">
      <alignment horizontal="center" vertical="center"/>
    </xf>
    <xf numFmtId="164" fontId="29" fillId="0" borderId="39" xfId="12" applyNumberFormat="1" applyBorder="1" applyAlignment="1">
      <alignment horizontal="left" vertical="center" wrapText="1"/>
    </xf>
    <xf numFmtId="165" fontId="11" fillId="9" borderId="39" xfId="4" applyNumberFormat="1" applyFont="1" applyFill="1" applyBorder="1" applyAlignment="1">
      <alignment horizontal="center" vertical="center" wrapText="1"/>
    </xf>
    <xf numFmtId="164" fontId="11" fillId="9" borderId="39" xfId="1" applyFont="1" applyFill="1" applyBorder="1" applyAlignment="1">
      <alignment horizontal="center" vertical="center"/>
    </xf>
    <xf numFmtId="164" fontId="11" fillId="9" borderId="38" xfId="1" applyFont="1" applyFill="1" applyBorder="1" applyAlignment="1">
      <alignment horizontal="center" vertical="center"/>
    </xf>
    <xf numFmtId="164" fontId="6" fillId="0" borderId="39" xfId="3" applyFont="1" applyBorder="1" applyAlignment="1">
      <alignment horizontal="left" vertical="center" wrapText="1"/>
    </xf>
    <xf numFmtId="165" fontId="11" fillId="9" borderId="39" xfId="4" applyNumberFormat="1" applyFont="1" applyFill="1" applyBorder="1" applyAlignment="1">
      <alignment horizontal="center" vertical="center"/>
    </xf>
    <xf numFmtId="165" fontId="7" fillId="9" borderId="11" xfId="4" applyNumberFormat="1" applyFont="1" applyFill="1" applyBorder="1" applyAlignment="1">
      <alignment horizontal="center" vertical="center" wrapText="1"/>
    </xf>
    <xf numFmtId="165" fontId="7" fillId="9" borderId="36" xfId="4" applyNumberFormat="1" applyFont="1" applyFill="1" applyBorder="1" applyAlignment="1">
      <alignment horizontal="center" vertical="center"/>
    </xf>
    <xf numFmtId="164" fontId="11" fillId="9" borderId="36" xfId="1" applyFont="1" applyFill="1" applyBorder="1" applyAlignment="1">
      <alignment horizontal="center" vertical="center" wrapText="1"/>
    </xf>
    <xf numFmtId="164" fontId="11" fillId="9" borderId="36" xfId="1" applyFont="1" applyFill="1" applyBorder="1" applyAlignment="1">
      <alignment horizontal="center" vertical="center"/>
    </xf>
    <xf numFmtId="164" fontId="7" fillId="3" borderId="36" xfId="4" quotePrefix="1" applyNumberFormat="1" applyFont="1" applyFill="1" applyBorder="1" applyAlignment="1">
      <alignment horizontal="center" vertical="center" wrapText="1"/>
    </xf>
    <xf numFmtId="164" fontId="7" fillId="12" borderId="36" xfId="6" applyNumberFormat="1" applyFont="1" applyFill="1" applyBorder="1" applyAlignment="1">
      <alignment horizontal="center" vertical="center" wrapText="1"/>
    </xf>
    <xf numFmtId="164" fontId="11" fillId="9" borderId="38" xfId="1" applyFont="1" applyFill="1" applyBorder="1" applyAlignment="1">
      <alignment horizontal="center" vertical="center"/>
    </xf>
    <xf numFmtId="0" fontId="61" fillId="0" borderId="11" xfId="0" applyFont="1" applyFill="1" applyBorder="1" applyAlignment="1">
      <alignment horizontal="center" wrapText="1"/>
    </xf>
    <xf numFmtId="1" fontId="47" fillId="0" borderId="11" xfId="3" applyNumberFormat="1" applyFont="1" applyFill="1" applyBorder="1" applyAlignment="1">
      <alignment horizontal="center" vertical="center" wrapText="1"/>
    </xf>
    <xf numFmtId="0" fontId="47" fillId="0" borderId="11" xfId="0" applyFont="1" applyFill="1" applyBorder="1" applyAlignment="1">
      <alignment horizontal="center" wrapText="1"/>
    </xf>
    <xf numFmtId="164" fontId="47" fillId="0" borderId="11" xfId="4" applyNumberFormat="1" applyFont="1" applyFill="1" applyBorder="1" applyAlignment="1">
      <alignment horizontal="center" vertical="center" wrapText="1"/>
    </xf>
    <xf numFmtId="167" fontId="7" fillId="3" borderId="38" xfId="4" applyNumberFormat="1" applyFont="1" applyFill="1" applyBorder="1" applyAlignment="1">
      <alignment horizontal="center" vertical="center" wrapText="1"/>
    </xf>
    <xf numFmtId="167" fontId="28" fillId="0" borderId="39" xfId="1" applyNumberFormat="1" applyFont="1" applyBorder="1" applyAlignment="1">
      <alignment horizontal="center" vertical="center"/>
    </xf>
    <xf numFmtId="164" fontId="11" fillId="0" borderId="16" xfId="4" applyNumberFormat="1" applyFont="1" applyBorder="1" applyAlignment="1">
      <alignment horizontal="center" vertical="center" wrapText="1"/>
    </xf>
    <xf numFmtId="164" fontId="11" fillId="0" borderId="17" xfId="4" applyNumberFormat="1" applyFont="1" applyBorder="1" applyAlignment="1">
      <alignment horizontal="center" vertical="center" wrapText="1"/>
    </xf>
    <xf numFmtId="164" fontId="28" fillId="0" borderId="11" xfId="12" applyNumberFormat="1" applyFont="1" applyBorder="1" applyAlignment="1">
      <alignment horizontal="left" vertical="center" wrapText="1"/>
    </xf>
    <xf numFmtId="0" fontId="28" fillId="0" borderId="11" xfId="12" applyFont="1" applyBorder="1" applyAlignment="1">
      <alignment vertical="center"/>
    </xf>
    <xf numFmtId="164" fontId="46" fillId="0" borderId="11" xfId="3" applyFont="1" applyBorder="1" applyAlignment="1">
      <alignment horizontal="left" vertical="center"/>
    </xf>
    <xf numFmtId="0" fontId="39" fillId="0" borderId="11" xfId="0" applyFont="1" applyBorder="1" applyAlignment="1">
      <alignment vertical="center"/>
    </xf>
    <xf numFmtId="165" fontId="11" fillId="9" borderId="16" xfId="4" applyNumberFormat="1" applyFont="1" applyFill="1" applyBorder="1" applyAlignment="1">
      <alignment horizontal="center" vertical="center"/>
    </xf>
    <xf numFmtId="165" fontId="11" fillId="9" borderId="17" xfId="4" applyNumberFormat="1" applyFont="1" applyFill="1" applyBorder="1" applyAlignment="1">
      <alignment horizontal="center" vertical="center"/>
    </xf>
    <xf numFmtId="164" fontId="11" fillId="9" borderId="16" xfId="1" applyFont="1" applyFill="1" applyBorder="1" applyAlignment="1">
      <alignment horizontal="center" vertical="center" wrapText="1"/>
    </xf>
    <xf numFmtId="164" fontId="11" fillId="9" borderId="17" xfId="1" applyFont="1" applyFill="1" applyBorder="1" applyAlignment="1">
      <alignment horizontal="center" vertical="center" wrapText="1"/>
    </xf>
    <xf numFmtId="164" fontId="47" fillId="0" borderId="16" xfId="4" applyNumberFormat="1" applyFont="1" applyFill="1" applyBorder="1" applyAlignment="1">
      <alignment horizontal="center" vertical="center" wrapText="1"/>
    </xf>
    <xf numFmtId="164" fontId="47" fillId="0" borderId="17" xfId="4" applyNumberFormat="1" applyFont="1" applyFill="1" applyBorder="1" applyAlignment="1">
      <alignment horizontal="center" vertical="center" wrapText="1"/>
    </xf>
    <xf numFmtId="165" fontId="28" fillId="9" borderId="11" xfId="4" applyNumberFormat="1" applyFont="1" applyFill="1" applyBorder="1" applyAlignment="1">
      <alignment horizontal="center" vertical="center"/>
    </xf>
    <xf numFmtId="0" fontId="44" fillId="9" borderId="11" xfId="2" applyFont="1" applyFill="1" applyBorder="1" applyAlignment="1">
      <alignment horizontal="center" vertical="center"/>
    </xf>
    <xf numFmtId="165" fontId="28" fillId="9" borderId="11" xfId="4" applyNumberFormat="1" applyFont="1" applyFill="1" applyBorder="1" applyAlignment="1">
      <alignment horizontal="center" vertical="center" wrapText="1"/>
    </xf>
    <xf numFmtId="0" fontId="44" fillId="9" borderId="11" xfId="2" applyFont="1" applyFill="1" applyBorder="1" applyAlignment="1">
      <alignment horizontal="center" vertical="center" wrapText="1"/>
    </xf>
    <xf numFmtId="0" fontId="34" fillId="11" borderId="14" xfId="0" applyFont="1" applyFill="1" applyBorder="1" applyAlignment="1">
      <alignment horizontal="center" vertical="center" wrapText="1"/>
    </xf>
    <xf numFmtId="0" fontId="34" fillId="11" borderId="26" xfId="0" applyFont="1" applyFill="1" applyBorder="1" applyAlignment="1">
      <alignment horizontal="center" vertical="center" wrapText="1"/>
    </xf>
    <xf numFmtId="0" fontId="34" fillId="11" borderId="13" xfId="0" applyFont="1" applyFill="1" applyBorder="1" applyAlignment="1">
      <alignment horizontal="center" vertical="center" wrapText="1"/>
    </xf>
    <xf numFmtId="164" fontId="34" fillId="8" borderId="11" xfId="1" applyFont="1" applyFill="1" applyBorder="1" applyAlignment="1">
      <alignment horizontal="left" vertical="center"/>
    </xf>
    <xf numFmtId="165" fontId="32" fillId="8" borderId="11" xfId="5" applyFont="1" applyFill="1" applyBorder="1" applyAlignment="1">
      <alignment horizontal="left" vertical="center"/>
    </xf>
    <xf numFmtId="0" fontId="11" fillId="0" borderId="38" xfId="0" applyFont="1" applyBorder="1" applyAlignment="1">
      <alignment horizontal="left" wrapText="1"/>
    </xf>
    <xf numFmtId="0" fontId="11" fillId="0" borderId="41" xfId="0" applyFont="1" applyBorder="1" applyAlignment="1">
      <alignment horizontal="left" wrapText="1"/>
    </xf>
    <xf numFmtId="0" fontId="11" fillId="0" borderId="42" xfId="0" applyFont="1" applyBorder="1" applyAlignment="1">
      <alignment horizontal="left" wrapText="1"/>
    </xf>
    <xf numFmtId="164" fontId="36" fillId="0" borderId="11" xfId="12" applyNumberFormat="1" applyFont="1" applyBorder="1" applyAlignment="1">
      <alignment horizontal="left" vertical="center" wrapText="1"/>
    </xf>
    <xf numFmtId="0" fontId="36" fillId="0" borderId="11" xfId="12" applyFont="1" applyBorder="1" applyAlignment="1">
      <alignment vertical="center"/>
    </xf>
    <xf numFmtId="164" fontId="6" fillId="0" borderId="11" xfId="3" applyFont="1" applyBorder="1" applyAlignment="1">
      <alignment horizontal="left" vertical="center"/>
    </xf>
    <xf numFmtId="0" fontId="0" fillId="0" borderId="11" xfId="0" applyBorder="1" applyAlignment="1">
      <alignment vertical="center"/>
    </xf>
    <xf numFmtId="1" fontId="16" fillId="9" borderId="2" xfId="10" applyNumberFormat="1" applyFont="1" applyFill="1" applyBorder="1" applyAlignment="1" applyProtection="1">
      <alignment horizontal="left" vertical="center" wrapText="1"/>
      <protection locked="0"/>
    </xf>
    <xf numFmtId="1" fontId="16" fillId="9" borderId="36" xfId="10" applyNumberFormat="1" applyFont="1" applyFill="1" applyBorder="1" applyAlignment="1" applyProtection="1">
      <alignment horizontal="left" vertical="center"/>
      <protection locked="0"/>
    </xf>
    <xf numFmtId="1" fontId="16" fillId="9" borderId="3" xfId="1" applyNumberFormat="1" applyFont="1" applyFill="1" applyBorder="1" applyAlignment="1" applyProtection="1">
      <alignment horizontal="center" vertical="center" wrapText="1"/>
      <protection locked="0"/>
    </xf>
    <xf numFmtId="1" fontId="16" fillId="9" borderId="2" xfId="1" applyNumberFormat="1" applyFont="1" applyFill="1" applyBorder="1" applyAlignment="1" applyProtection="1">
      <alignment horizontal="center" vertical="center" wrapText="1"/>
      <protection locked="0"/>
    </xf>
    <xf numFmtId="165" fontId="11" fillId="9" borderId="11" xfId="4" applyNumberFormat="1" applyFont="1" applyFill="1" applyBorder="1" applyAlignment="1">
      <alignment horizontal="center" vertical="center"/>
    </xf>
    <xf numFmtId="165" fontId="8" fillId="9" borderId="11" xfId="4" applyNumberFormat="1" applyFont="1" applyFill="1" applyBorder="1" applyAlignment="1">
      <alignment horizontal="center" vertical="center"/>
    </xf>
    <xf numFmtId="0" fontId="0" fillId="9" borderId="11" xfId="2" applyFont="1" applyFill="1" applyBorder="1" applyAlignment="1">
      <alignment horizontal="center" vertical="center"/>
    </xf>
    <xf numFmtId="165" fontId="8" fillId="9" borderId="11" xfId="4" applyNumberFormat="1" applyFont="1" applyFill="1" applyBorder="1" applyAlignment="1">
      <alignment horizontal="center" vertical="center" wrapText="1"/>
    </xf>
    <xf numFmtId="0" fontId="0" fillId="9" borderId="11" xfId="2" applyFont="1" applyFill="1" applyBorder="1" applyAlignment="1">
      <alignment horizontal="center" vertical="center" wrapText="1"/>
    </xf>
    <xf numFmtId="165" fontId="11" fillId="9" borderId="16" xfId="4" applyNumberFormat="1" applyFont="1" applyFill="1" applyBorder="1" applyAlignment="1">
      <alignment horizontal="center" vertical="center" wrapText="1"/>
    </xf>
    <xf numFmtId="165" fontId="11" fillId="9" borderId="15" xfId="4" applyNumberFormat="1" applyFont="1" applyFill="1" applyBorder="1" applyAlignment="1">
      <alignment horizontal="center" vertical="center" wrapText="1"/>
    </xf>
    <xf numFmtId="165" fontId="11" fillId="9" borderId="17" xfId="4" applyNumberFormat="1" applyFont="1" applyFill="1" applyBorder="1" applyAlignment="1">
      <alignment horizontal="center" vertical="center" wrapText="1"/>
    </xf>
    <xf numFmtId="164" fontId="5" fillId="0" borderId="11" xfId="3" applyFont="1" applyBorder="1" applyAlignment="1">
      <alignment horizontal="left" vertical="center" wrapText="1"/>
    </xf>
    <xf numFmtId="164" fontId="23" fillId="0" borderId="16" xfId="3" applyFont="1" applyBorder="1" applyAlignment="1">
      <alignment horizontal="left" vertical="center" wrapText="1"/>
    </xf>
    <xf numFmtId="164" fontId="23" fillId="0" borderId="15" xfId="3" applyFont="1" applyBorder="1" applyAlignment="1">
      <alignment horizontal="left" vertical="center" wrapText="1"/>
    </xf>
    <xf numFmtId="164" fontId="23" fillId="0" borderId="17" xfId="3" applyFont="1" applyBorder="1" applyAlignment="1">
      <alignment horizontal="left" vertical="center" wrapText="1"/>
    </xf>
    <xf numFmtId="164" fontId="34" fillId="8" borderId="11" xfId="1" applyFont="1" applyFill="1" applyBorder="1" applyAlignment="1">
      <alignment horizontal="center" vertical="center"/>
    </xf>
    <xf numFmtId="164" fontId="34" fillId="8" borderId="23" xfId="1" applyFont="1" applyFill="1" applyBorder="1" applyAlignment="1">
      <alignment horizontal="left" vertical="center"/>
    </xf>
    <xf numFmtId="164" fontId="34" fillId="8" borderId="28" xfId="1" applyFont="1" applyFill="1" applyBorder="1" applyAlignment="1">
      <alignment horizontal="left" vertical="center"/>
    </xf>
    <xf numFmtId="164" fontId="34" fillId="8" borderId="16" xfId="1" applyFont="1" applyFill="1" applyBorder="1" applyAlignment="1">
      <alignment horizontal="left" vertical="center"/>
    </xf>
    <xf numFmtId="164" fontId="34" fillId="8" borderId="15" xfId="1" applyFont="1" applyFill="1" applyBorder="1" applyAlignment="1">
      <alignment horizontal="left" vertical="center"/>
    </xf>
    <xf numFmtId="164" fontId="11" fillId="0" borderId="16" xfId="1" applyFont="1" applyBorder="1" applyAlignment="1">
      <alignment vertical="center"/>
    </xf>
    <xf numFmtId="164" fontId="11" fillId="0" borderId="15" xfId="1" applyFont="1" applyBorder="1" applyAlignment="1">
      <alignment vertical="center"/>
    </xf>
    <xf numFmtId="164" fontId="11" fillId="0" borderId="17" xfId="1" applyFont="1" applyBorder="1" applyAlignment="1">
      <alignment vertical="center"/>
    </xf>
    <xf numFmtId="164" fontId="5" fillId="0" borderId="16" xfId="3" applyFont="1" applyBorder="1" applyAlignment="1">
      <alignment horizontal="left" vertical="center" wrapText="1"/>
    </xf>
    <xf numFmtId="164" fontId="5" fillId="0" borderId="15" xfId="3" applyFont="1" applyBorder="1" applyAlignment="1">
      <alignment horizontal="left" vertical="center" wrapText="1"/>
    </xf>
    <xf numFmtId="164" fontId="5" fillId="0" borderId="17" xfId="3" applyFont="1" applyBorder="1" applyAlignment="1">
      <alignment horizontal="left" vertical="center" wrapText="1"/>
    </xf>
    <xf numFmtId="164" fontId="6" fillId="0" borderId="16" xfId="3" applyFont="1" applyBorder="1" applyAlignment="1">
      <alignment horizontal="left" vertical="center" wrapText="1"/>
    </xf>
    <xf numFmtId="164" fontId="6" fillId="0" borderId="15" xfId="3" applyFont="1" applyBorder="1" applyAlignment="1">
      <alignment horizontal="left" vertical="center" wrapText="1"/>
    </xf>
    <xf numFmtId="164" fontId="6" fillId="0" borderId="17" xfId="3" applyFont="1" applyBorder="1" applyAlignment="1">
      <alignment horizontal="left" vertical="center" wrapText="1"/>
    </xf>
    <xf numFmtId="164" fontId="34" fillId="8" borderId="17" xfId="1" applyFont="1" applyFill="1" applyBorder="1" applyAlignment="1">
      <alignment horizontal="left" vertical="center"/>
    </xf>
    <xf numFmtId="165" fontId="32" fillId="8" borderId="16" xfId="5" applyFont="1" applyFill="1" applyBorder="1" applyAlignment="1">
      <alignment horizontal="left" vertical="center"/>
    </xf>
    <xf numFmtId="165" fontId="32" fillId="8" borderId="15" xfId="5" applyFont="1" applyFill="1" applyBorder="1" applyAlignment="1">
      <alignment horizontal="left" vertical="center"/>
    </xf>
    <xf numFmtId="165" fontId="32" fillId="8" borderId="17" xfId="5" applyFont="1" applyFill="1" applyBorder="1" applyAlignment="1">
      <alignment horizontal="left" vertical="center"/>
    </xf>
    <xf numFmtId="165" fontId="33" fillId="9" borderId="11" xfId="4" applyNumberFormat="1" applyFont="1" applyFill="1" applyBorder="1" applyAlignment="1">
      <alignment horizontal="center" vertical="center"/>
    </xf>
    <xf numFmtId="165" fontId="33" fillId="9" borderId="11" xfId="4" applyNumberFormat="1" applyFont="1" applyFill="1" applyBorder="1" applyAlignment="1">
      <alignment horizontal="center" vertical="center" wrapText="1"/>
    </xf>
    <xf numFmtId="165" fontId="11" fillId="9" borderId="11" xfId="4" applyNumberFormat="1" applyFont="1" applyFill="1" applyBorder="1" applyAlignment="1">
      <alignment horizontal="center" vertical="center" wrapText="1"/>
    </xf>
    <xf numFmtId="164" fontId="11" fillId="9" borderId="16" xfId="1" applyFont="1" applyFill="1" applyBorder="1" applyAlignment="1">
      <alignment horizontal="center" vertical="center"/>
    </xf>
    <xf numFmtId="164" fontId="11" fillId="9" borderId="15" xfId="1" applyFont="1" applyFill="1" applyBorder="1" applyAlignment="1">
      <alignment horizontal="center" vertical="center"/>
    </xf>
    <xf numFmtId="164" fontId="11" fillId="9" borderId="17" xfId="1" applyFont="1" applyFill="1" applyBorder="1" applyAlignment="1">
      <alignment horizontal="center" vertical="center"/>
    </xf>
    <xf numFmtId="164" fontId="28" fillId="0" borderId="16" xfId="3" applyFont="1" applyBorder="1" applyAlignment="1">
      <alignment horizontal="left" vertical="center" wrapText="1"/>
    </xf>
    <xf numFmtId="164" fontId="28" fillId="0" borderId="15" xfId="3" applyFont="1" applyBorder="1" applyAlignment="1">
      <alignment horizontal="left" vertical="center" wrapText="1"/>
    </xf>
    <xf numFmtId="164" fontId="33" fillId="2" borderId="16" xfId="3" applyFont="1" applyFill="1" applyBorder="1" applyAlignment="1">
      <alignment horizontal="left" vertical="center" wrapText="1"/>
    </xf>
    <xf numFmtId="164" fontId="33" fillId="2" borderId="15" xfId="3" applyFont="1" applyFill="1" applyBorder="1" applyAlignment="1">
      <alignment horizontal="left" vertical="center" wrapText="1"/>
    </xf>
    <xf numFmtId="164" fontId="33" fillId="2" borderId="17" xfId="3" applyFont="1" applyFill="1" applyBorder="1" applyAlignment="1">
      <alignment horizontal="left" vertical="center" wrapText="1"/>
    </xf>
    <xf numFmtId="164" fontId="6" fillId="0" borderId="29" xfId="3" applyFont="1" applyBorder="1" applyAlignment="1">
      <alignment horizontal="left" vertical="center" wrapText="1"/>
    </xf>
    <xf numFmtId="164" fontId="6" fillId="0" borderId="30" xfId="3" applyFont="1" applyBorder="1" applyAlignment="1">
      <alignment horizontal="left" vertical="center" wrapText="1"/>
    </xf>
    <xf numFmtId="164" fontId="6" fillId="0" borderId="31" xfId="3" applyFont="1" applyBorder="1" applyAlignment="1">
      <alignment horizontal="left" vertical="center" wrapText="1"/>
    </xf>
    <xf numFmtId="165" fontId="11" fillId="9" borderId="38" xfId="4" applyNumberFormat="1" applyFont="1" applyFill="1" applyBorder="1" applyAlignment="1">
      <alignment horizontal="center" vertical="center" wrapText="1"/>
    </xf>
    <xf numFmtId="165" fontId="11" fillId="9" borderId="41" xfId="4" applyNumberFormat="1" applyFont="1" applyFill="1" applyBorder="1" applyAlignment="1">
      <alignment horizontal="center" vertical="center" wrapText="1"/>
    </xf>
    <xf numFmtId="164" fontId="5" fillId="0" borderId="18" xfId="3" applyFont="1" applyBorder="1" applyAlignment="1">
      <alignment horizontal="left" vertical="center" wrapText="1"/>
    </xf>
    <xf numFmtId="164" fontId="5" fillId="0" borderId="19" xfId="3" applyFont="1" applyBorder="1" applyAlignment="1">
      <alignment horizontal="left" vertical="center" wrapText="1"/>
    </xf>
    <xf numFmtId="164" fontId="5" fillId="0" borderId="5" xfId="3" applyFont="1" applyBorder="1" applyAlignment="1">
      <alignment horizontal="left" vertical="center" wrapText="1"/>
    </xf>
    <xf numFmtId="164" fontId="6" fillId="0" borderId="38" xfId="3" applyFont="1" applyBorder="1" applyAlignment="1">
      <alignment horizontal="left" vertical="center" wrapText="1"/>
    </xf>
    <xf numFmtId="164" fontId="6" fillId="0" borderId="41" xfId="3" applyFont="1" applyBorder="1" applyAlignment="1">
      <alignment horizontal="left" vertical="center" wrapText="1"/>
    </xf>
    <xf numFmtId="1" fontId="16" fillId="10" borderId="2" xfId="10" applyNumberFormat="1" applyFont="1" applyFill="1" applyBorder="1" applyAlignment="1" applyProtection="1">
      <alignment horizontal="center" vertical="center" wrapText="1"/>
      <protection locked="0"/>
    </xf>
    <xf numFmtId="1" fontId="16" fillId="10" borderId="2" xfId="10" applyNumberFormat="1" applyFont="1" applyFill="1" applyBorder="1" applyAlignment="1" applyProtection="1">
      <alignment horizontal="left" vertical="center" wrapText="1"/>
      <protection locked="0"/>
    </xf>
    <xf numFmtId="1" fontId="16" fillId="10" borderId="3" xfId="1" applyNumberFormat="1" applyFont="1" applyFill="1" applyBorder="1" applyAlignment="1" applyProtection="1">
      <alignment horizontal="center" vertical="center" wrapText="1"/>
      <protection locked="0"/>
    </xf>
    <xf numFmtId="164" fontId="21" fillId="10" borderId="2" xfId="1" applyFont="1" applyFill="1" applyBorder="1" applyAlignment="1">
      <alignment horizontal="center" vertical="center"/>
    </xf>
    <xf numFmtId="0" fontId="18" fillId="10" borderId="2" xfId="2" applyFont="1" applyFill="1" applyBorder="1" applyAlignment="1">
      <alignment horizontal="center" wrapText="1"/>
    </xf>
    <xf numFmtId="165" fontId="8" fillId="9" borderId="12" xfId="4" applyNumberFormat="1" applyFont="1" applyFill="1" applyBorder="1" applyAlignment="1">
      <alignment horizontal="center" vertical="center"/>
    </xf>
    <xf numFmtId="165" fontId="8" fillId="9" borderId="3" xfId="4" applyNumberFormat="1" applyFont="1" applyFill="1" applyBorder="1" applyAlignment="1">
      <alignment horizontal="center" vertical="center"/>
    </xf>
    <xf numFmtId="165" fontId="8" fillId="9" borderId="3" xfId="4" applyNumberFormat="1" applyFont="1" applyFill="1" applyBorder="1" applyAlignment="1">
      <alignment horizontal="center" vertical="center" wrapText="1"/>
    </xf>
    <xf numFmtId="164" fontId="6" fillId="0" borderId="23" xfId="3" applyFont="1" applyBorder="1" applyAlignment="1">
      <alignment horizontal="left" vertical="center" wrapText="1"/>
    </xf>
    <xf numFmtId="164" fontId="6" fillId="0" borderId="28" xfId="3" applyFont="1" applyBorder="1" applyAlignment="1">
      <alignment horizontal="left" vertical="center" wrapText="1"/>
    </xf>
    <xf numFmtId="164" fontId="6" fillId="0" borderId="25" xfId="3" applyFont="1" applyBorder="1" applyAlignment="1">
      <alignment horizontal="left" vertical="center" wrapText="1"/>
    </xf>
    <xf numFmtId="164" fontId="6" fillId="0" borderId="24" xfId="3" applyFont="1" applyBorder="1" applyAlignment="1">
      <alignment horizontal="left" vertical="center" wrapText="1"/>
    </xf>
    <xf numFmtId="164" fontId="6" fillId="0" borderId="21" xfId="3" applyFont="1" applyBorder="1" applyAlignment="1">
      <alignment horizontal="left" vertical="center" wrapText="1"/>
    </xf>
    <xf numFmtId="164" fontId="6" fillId="0" borderId="27" xfId="3" applyFont="1" applyBorder="1" applyAlignment="1">
      <alignment horizontal="left" vertical="center" wrapText="1"/>
    </xf>
    <xf numFmtId="164" fontId="34" fillId="8" borderId="4" xfId="1" applyFont="1" applyFill="1" applyBorder="1" applyAlignment="1">
      <alignment horizontal="center" vertical="center"/>
    </xf>
    <xf numFmtId="164" fontId="34" fillId="8" borderId="18" xfId="1" applyFont="1" applyFill="1" applyBorder="1" applyAlignment="1">
      <alignment horizontal="left" vertical="center"/>
    </xf>
    <xf numFmtId="164" fontId="34" fillId="8" borderId="19" xfId="1" applyFont="1" applyFill="1" applyBorder="1" applyAlignment="1">
      <alignment horizontal="left" vertical="center"/>
    </xf>
    <xf numFmtId="164" fontId="34" fillId="8" borderId="5" xfId="1" applyFont="1" applyFill="1" applyBorder="1" applyAlignment="1">
      <alignment horizontal="left" vertical="center"/>
    </xf>
    <xf numFmtId="165" fontId="32" fillId="8" borderId="38" xfId="5" applyFont="1" applyFill="1" applyBorder="1" applyAlignment="1">
      <alignment horizontal="left" vertical="center" wrapText="1"/>
    </xf>
    <xf numFmtId="165" fontId="32" fillId="8" borderId="41" xfId="5" applyFont="1" applyFill="1" applyBorder="1" applyAlignment="1">
      <alignment horizontal="left" vertical="center" wrapText="1"/>
    </xf>
    <xf numFmtId="165" fontId="32" fillId="8" borderId="42" xfId="5" applyFont="1" applyFill="1" applyBorder="1" applyAlignment="1">
      <alignment horizontal="left" vertical="center" wrapText="1"/>
    </xf>
    <xf numFmtId="165" fontId="32" fillId="8" borderId="43" xfId="5" applyFont="1" applyFill="1" applyBorder="1" applyAlignment="1">
      <alignment horizontal="left" vertical="center"/>
    </xf>
    <xf numFmtId="165" fontId="32" fillId="8" borderId="44" xfId="5" applyFont="1" applyFill="1" applyBorder="1" applyAlignment="1">
      <alignment horizontal="left" vertical="center"/>
    </xf>
    <xf numFmtId="165" fontId="32" fillId="8" borderId="45" xfId="5" applyFont="1" applyFill="1" applyBorder="1" applyAlignment="1">
      <alignment horizontal="left" vertical="center"/>
    </xf>
    <xf numFmtId="165" fontId="11" fillId="9" borderId="14" xfId="4" applyNumberFormat="1" applyFont="1" applyFill="1" applyBorder="1" applyAlignment="1">
      <alignment horizontal="center" vertical="center" wrapText="1"/>
    </xf>
    <xf numFmtId="164" fontId="11" fillId="3" borderId="18" xfId="3" applyFont="1" applyFill="1" applyBorder="1" applyAlignment="1">
      <alignment horizontal="left" vertical="center" wrapText="1"/>
    </xf>
    <xf numFmtId="164" fontId="11" fillId="3" borderId="19" xfId="3" applyFont="1" applyFill="1" applyBorder="1" applyAlignment="1">
      <alignment horizontal="left" vertical="center" wrapText="1"/>
    </xf>
    <xf numFmtId="164" fontId="11" fillId="3" borderId="5" xfId="3" applyFont="1" applyFill="1" applyBorder="1" applyAlignment="1">
      <alignment horizontal="left" vertical="center" wrapText="1"/>
    </xf>
    <xf numFmtId="164" fontId="11" fillId="3" borderId="38" xfId="3" applyFont="1" applyFill="1" applyBorder="1" applyAlignment="1">
      <alignment horizontal="left" vertical="center" wrapText="1"/>
    </xf>
    <xf numFmtId="164" fontId="11" fillId="3" borderId="41" xfId="3" applyFont="1" applyFill="1" applyBorder="1" applyAlignment="1">
      <alignment horizontal="left" vertical="center" wrapText="1"/>
    </xf>
    <xf numFmtId="164" fontId="11" fillId="3" borderId="42" xfId="3" applyFont="1" applyFill="1" applyBorder="1" applyAlignment="1">
      <alignment horizontal="left" vertical="center" wrapText="1"/>
    </xf>
    <xf numFmtId="165" fontId="32" fillId="8" borderId="16" xfId="5" applyFont="1" applyFill="1" applyBorder="1" applyAlignment="1">
      <alignment horizontal="left" vertical="center" wrapText="1"/>
    </xf>
    <xf numFmtId="165" fontId="32" fillId="8" borderId="15" xfId="5" applyFont="1" applyFill="1" applyBorder="1" applyAlignment="1">
      <alignment horizontal="left" vertical="center" wrapText="1"/>
    </xf>
    <xf numFmtId="165" fontId="32" fillId="8" borderId="17" xfId="5" applyFont="1" applyFill="1" applyBorder="1" applyAlignment="1">
      <alignment horizontal="left" vertical="center" wrapText="1"/>
    </xf>
    <xf numFmtId="165" fontId="11" fillId="9" borderId="14" xfId="4" applyNumberFormat="1" applyFont="1" applyFill="1" applyBorder="1" applyAlignment="1">
      <alignment horizontal="center" vertical="center"/>
    </xf>
    <xf numFmtId="165" fontId="8" fillId="9" borderId="14" xfId="4" applyNumberFormat="1" applyFont="1" applyFill="1" applyBorder="1" applyAlignment="1">
      <alignment horizontal="center" vertical="center"/>
    </xf>
    <xf numFmtId="165" fontId="8" fillId="9" borderId="14" xfId="4" applyNumberFormat="1" applyFont="1" applyFill="1" applyBorder="1" applyAlignment="1">
      <alignment horizontal="center" vertical="center" wrapText="1"/>
    </xf>
    <xf numFmtId="165" fontId="11" fillId="9" borderId="42" xfId="4" applyNumberFormat="1" applyFont="1" applyFill="1" applyBorder="1" applyAlignment="1">
      <alignment horizontal="center" vertical="center" wrapText="1"/>
    </xf>
    <xf numFmtId="164" fontId="56" fillId="2" borderId="39" xfId="3" applyFont="1" applyFill="1" applyBorder="1" applyAlignment="1">
      <alignment horizontal="left" vertical="center" wrapText="1"/>
    </xf>
    <xf numFmtId="164" fontId="5" fillId="2" borderId="39" xfId="3" applyFont="1" applyFill="1" applyBorder="1" applyAlignment="1">
      <alignment horizontal="left" vertical="center" wrapText="1"/>
    </xf>
    <xf numFmtId="164" fontId="6" fillId="2" borderId="39" xfId="3" applyFont="1" applyFill="1" applyBorder="1" applyAlignment="1">
      <alignment horizontal="left" vertical="center" wrapText="1"/>
    </xf>
    <xf numFmtId="164" fontId="52" fillId="8" borderId="39" xfId="1" applyFont="1" applyFill="1" applyBorder="1" applyAlignment="1">
      <alignment horizontal="center" vertical="center" wrapText="1"/>
    </xf>
    <xf numFmtId="164" fontId="52" fillId="8" borderId="39" xfId="1" applyFont="1" applyFill="1" applyBorder="1" applyAlignment="1">
      <alignment horizontal="center" vertical="center"/>
    </xf>
    <xf numFmtId="164" fontId="34" fillId="8" borderId="38" xfId="1" applyFont="1" applyFill="1" applyBorder="1" applyAlignment="1">
      <alignment horizontal="left" vertical="center"/>
    </xf>
    <xf numFmtId="164" fontId="34" fillId="8" borderId="41" xfId="1" applyFont="1" applyFill="1" applyBorder="1" applyAlignment="1">
      <alignment horizontal="left" vertical="center"/>
    </xf>
    <xf numFmtId="164" fontId="34" fillId="8" borderId="42" xfId="1" applyFont="1" applyFill="1" applyBorder="1" applyAlignment="1">
      <alignment horizontal="left" vertical="center"/>
    </xf>
    <xf numFmtId="165" fontId="32" fillId="8" borderId="38" xfId="5" applyFont="1" applyFill="1" applyBorder="1" applyAlignment="1">
      <alignment horizontal="left" vertical="center"/>
    </xf>
    <xf numFmtId="165" fontId="32" fillId="8" borderId="41" xfId="5" applyFont="1" applyFill="1" applyBorder="1" applyAlignment="1">
      <alignment horizontal="left" vertical="center"/>
    </xf>
    <xf numFmtId="165" fontId="32" fillId="8" borderId="42" xfId="5" applyFont="1" applyFill="1" applyBorder="1" applyAlignment="1">
      <alignment horizontal="left" vertical="center"/>
    </xf>
    <xf numFmtId="165" fontId="11" fillId="9" borderId="36" xfId="4" applyNumberFormat="1" applyFont="1" applyFill="1" applyBorder="1" applyAlignment="1">
      <alignment horizontal="center" vertical="center"/>
    </xf>
    <xf numFmtId="165" fontId="8" fillId="9" borderId="36" xfId="4" applyNumberFormat="1" applyFont="1" applyFill="1" applyBorder="1" applyAlignment="1">
      <alignment horizontal="center" vertical="center"/>
    </xf>
    <xf numFmtId="165" fontId="8" fillId="9" borderId="39" xfId="4" applyNumberFormat="1" applyFont="1" applyFill="1" applyBorder="1" applyAlignment="1">
      <alignment horizontal="center" vertical="center" wrapText="1"/>
    </xf>
    <xf numFmtId="165" fontId="11" fillId="9" borderId="36" xfId="4" applyNumberFormat="1" applyFont="1" applyFill="1" applyBorder="1" applyAlignment="1">
      <alignment horizontal="center" vertical="center" wrapText="1"/>
    </xf>
    <xf numFmtId="164" fontId="5" fillId="0" borderId="39" xfId="3" applyFont="1" applyBorder="1" applyAlignment="1">
      <alignment horizontal="left" vertical="center" wrapText="1"/>
    </xf>
    <xf numFmtId="164" fontId="30" fillId="0" borderId="39" xfId="3" applyFont="1" applyBorder="1" applyAlignment="1">
      <alignment horizontal="left" vertical="center" wrapText="1"/>
    </xf>
    <xf numFmtId="164" fontId="37" fillId="0" borderId="39" xfId="3" applyFont="1" applyBorder="1" applyAlignment="1">
      <alignment horizontal="left" vertical="center" wrapText="1"/>
    </xf>
    <xf numFmtId="164" fontId="29" fillId="0" borderId="39" xfId="12" applyNumberFormat="1" applyBorder="1" applyAlignment="1">
      <alignment horizontal="left" vertical="center" wrapText="1"/>
    </xf>
    <xf numFmtId="164" fontId="11" fillId="3" borderId="39" xfId="3" applyFont="1" applyFill="1" applyBorder="1" applyAlignment="1">
      <alignment horizontal="left" vertical="center" wrapText="1"/>
    </xf>
    <xf numFmtId="164" fontId="21" fillId="3" borderId="38" xfId="3" applyFont="1" applyFill="1" applyBorder="1" applyAlignment="1">
      <alignment horizontal="left" vertical="center" wrapText="1"/>
    </xf>
    <xf numFmtId="164" fontId="2" fillId="3" borderId="38" xfId="3" applyFill="1" applyBorder="1" applyAlignment="1">
      <alignment horizontal="left" vertical="center"/>
    </xf>
    <xf numFmtId="164" fontId="34" fillId="8" borderId="39" xfId="1" applyFont="1" applyFill="1" applyBorder="1" applyAlignment="1">
      <alignment horizontal="center" vertical="center" wrapText="1"/>
    </xf>
    <xf numFmtId="164" fontId="34" fillId="8" borderId="39" xfId="1" applyFont="1" applyFill="1" applyBorder="1" applyAlignment="1">
      <alignment horizontal="left" vertical="center"/>
    </xf>
    <xf numFmtId="165" fontId="32" fillId="8" borderId="39" xfId="5" applyFont="1" applyFill="1" applyBorder="1" applyAlignment="1">
      <alignment horizontal="left" vertical="center"/>
    </xf>
    <xf numFmtId="164" fontId="5" fillId="2" borderId="16" xfId="3" applyFont="1" applyFill="1" applyBorder="1" applyAlignment="1">
      <alignment horizontal="left" vertical="center" wrapText="1"/>
    </xf>
    <xf numFmtId="164" fontId="6" fillId="2" borderId="16" xfId="3" applyFont="1" applyFill="1" applyBorder="1" applyAlignment="1">
      <alignment horizontal="left" vertical="center" wrapText="1"/>
    </xf>
    <xf numFmtId="164" fontId="6" fillId="0" borderId="11" xfId="3" applyFont="1" applyBorder="1" applyAlignment="1">
      <alignment horizontal="left" vertical="center" wrapText="1"/>
    </xf>
    <xf numFmtId="165" fontId="11" fillId="9" borderId="39" xfId="4" applyNumberFormat="1" applyFont="1" applyFill="1" applyBorder="1" applyAlignment="1">
      <alignment horizontal="center" vertical="center" wrapText="1"/>
    </xf>
    <xf numFmtId="164" fontId="11" fillId="9" borderId="39" xfId="1" applyFont="1" applyFill="1" applyBorder="1" applyAlignment="1">
      <alignment horizontal="center" vertical="center"/>
    </xf>
    <xf numFmtId="164" fontId="11" fillId="9" borderId="38" xfId="1" applyFont="1" applyFill="1" applyBorder="1" applyAlignment="1">
      <alignment horizontal="center" vertical="center"/>
    </xf>
    <xf numFmtId="164" fontId="6" fillId="3" borderId="6" xfId="3" applyFont="1" applyFill="1" applyBorder="1" applyAlignment="1">
      <alignment horizontal="center" vertical="center" wrapText="1"/>
    </xf>
    <xf numFmtId="165" fontId="11" fillId="9" borderId="39" xfId="4" applyNumberFormat="1" applyFont="1" applyFill="1" applyBorder="1" applyAlignment="1">
      <alignment horizontal="center" vertical="center"/>
    </xf>
    <xf numFmtId="165" fontId="8" fillId="9" borderId="39" xfId="4" applyNumberFormat="1" applyFont="1" applyFill="1" applyBorder="1" applyAlignment="1">
      <alignment horizontal="center" vertical="center"/>
    </xf>
    <xf numFmtId="164" fontId="6" fillId="0" borderId="42" xfId="3" applyFont="1" applyBorder="1" applyAlignment="1">
      <alignment horizontal="left" vertical="center" wrapText="1"/>
    </xf>
    <xf numFmtId="165" fontId="7" fillId="9" borderId="11" xfId="4" applyNumberFormat="1" applyFont="1" applyFill="1" applyBorder="1" applyAlignment="1">
      <alignment horizontal="center" vertical="center" wrapText="1"/>
    </xf>
    <xf numFmtId="164" fontId="11" fillId="9" borderId="22" xfId="1" applyFont="1" applyFill="1" applyBorder="1" applyAlignment="1">
      <alignment horizontal="center" vertical="center"/>
    </xf>
    <xf numFmtId="164" fontId="21" fillId="0" borderId="38" xfId="3" applyFont="1" applyBorder="1" applyAlignment="1">
      <alignment horizontal="left" vertical="top" wrapText="1"/>
    </xf>
    <xf numFmtId="164" fontId="36" fillId="0" borderId="38" xfId="12" applyNumberFormat="1" applyFont="1" applyBorder="1" applyAlignment="1">
      <alignment horizontal="left" vertical="center" wrapText="1"/>
    </xf>
    <xf numFmtId="164" fontId="34" fillId="8" borderId="39" xfId="1" applyFont="1" applyFill="1" applyBorder="1" applyAlignment="1">
      <alignment horizontal="center" vertical="center"/>
    </xf>
    <xf numFmtId="165" fontId="7" fillId="9" borderId="11" xfId="4" applyNumberFormat="1" applyFont="1" applyFill="1" applyBorder="1" applyAlignment="1">
      <alignment horizontal="center" vertical="center"/>
    </xf>
    <xf numFmtId="165" fontId="59" fillId="8" borderId="38" xfId="5" applyFont="1" applyFill="1" applyBorder="1" applyAlignment="1">
      <alignment horizontal="left" vertical="center"/>
    </xf>
    <xf numFmtId="165" fontId="59" fillId="8" borderId="41" xfId="5" applyFont="1" applyFill="1" applyBorder="1" applyAlignment="1">
      <alignment horizontal="left" vertical="center"/>
    </xf>
    <xf numFmtId="165" fontId="59" fillId="8" borderId="42" xfId="5" applyFont="1" applyFill="1" applyBorder="1" applyAlignment="1">
      <alignment horizontal="left" vertical="center"/>
    </xf>
    <xf numFmtId="165" fontId="12" fillId="8" borderId="38" xfId="5" applyFont="1" applyFill="1" applyBorder="1" applyAlignment="1">
      <alignment horizontal="left" vertical="center"/>
    </xf>
    <xf numFmtId="165" fontId="12" fillId="8" borderId="41" xfId="5" applyFont="1" applyFill="1" applyBorder="1" applyAlignment="1">
      <alignment horizontal="left" vertical="center"/>
    </xf>
    <xf numFmtId="165" fontId="12" fillId="8" borderId="42" xfId="5" applyFont="1" applyFill="1" applyBorder="1" applyAlignment="1">
      <alignment horizontal="left" vertical="center"/>
    </xf>
    <xf numFmtId="165" fontId="7" fillId="9" borderId="36" xfId="4" applyNumberFormat="1" applyFont="1" applyFill="1" applyBorder="1" applyAlignment="1">
      <alignment horizontal="center" vertical="center"/>
    </xf>
    <xf numFmtId="164" fontId="34" fillId="0" borderId="4" xfId="12" applyNumberFormat="1" applyFont="1" applyBorder="1" applyAlignment="1">
      <alignment horizontal="left" vertical="center" wrapText="1"/>
    </xf>
    <xf numFmtId="164" fontId="34" fillId="0" borderId="20" xfId="3" applyFont="1" applyBorder="1" applyAlignment="1">
      <alignment horizontal="left" vertical="center" wrapText="1"/>
    </xf>
    <xf numFmtId="164" fontId="6" fillId="3" borderId="32" xfId="3" applyFont="1" applyFill="1" applyBorder="1" applyAlignment="1">
      <alignment horizontal="center" vertical="center" wrapText="1"/>
    </xf>
    <xf numFmtId="165" fontId="34" fillId="8" borderId="16" xfId="5" applyFont="1" applyFill="1" applyBorder="1" applyAlignment="1">
      <alignment horizontal="left" vertical="center"/>
    </xf>
    <xf numFmtId="165" fontId="58" fillId="8" borderId="16" xfId="5" applyFont="1" applyFill="1" applyBorder="1" applyAlignment="1">
      <alignment horizontal="left" vertical="center"/>
    </xf>
    <xf numFmtId="164" fontId="28" fillId="0" borderId="36" xfId="12" applyNumberFormat="1" applyFont="1" applyBorder="1" applyAlignment="1">
      <alignment horizontal="left" vertical="center"/>
    </xf>
    <xf numFmtId="164" fontId="34" fillId="0" borderId="36" xfId="3" applyFont="1" applyBorder="1" applyAlignment="1">
      <alignment horizontal="left" vertical="center" wrapText="1"/>
    </xf>
    <xf numFmtId="164" fontId="42" fillId="8" borderId="36" xfId="1" applyFont="1" applyFill="1" applyBorder="1" applyAlignment="1">
      <alignment horizontal="center" vertical="center" wrapText="1"/>
    </xf>
    <xf numFmtId="164" fontId="39" fillId="8" borderId="36" xfId="1" applyFont="1" applyFill="1" applyBorder="1" applyAlignment="1">
      <alignment horizontal="left" vertical="center"/>
    </xf>
    <xf numFmtId="165" fontId="39" fillId="8" borderId="36" xfId="5" applyFont="1" applyFill="1" applyBorder="1" applyAlignment="1">
      <alignment horizontal="left" vertical="center" wrapText="1"/>
    </xf>
    <xf numFmtId="165" fontId="39" fillId="8" borderId="36" xfId="5" applyFont="1" applyFill="1" applyBorder="1" applyAlignment="1">
      <alignment horizontal="left" vertical="center"/>
    </xf>
    <xf numFmtId="165" fontId="2" fillId="9" borderId="36" xfId="4" applyNumberFormat="1" applyFont="1" applyFill="1" applyBorder="1" applyAlignment="1">
      <alignment horizontal="center" vertical="center"/>
    </xf>
    <xf numFmtId="164" fontId="34" fillId="0" borderId="36" xfId="12" applyNumberFormat="1" applyFont="1" applyBorder="1" applyAlignment="1">
      <alignment horizontal="left" vertical="center"/>
    </xf>
    <xf numFmtId="164" fontId="42" fillId="8" borderId="36" xfId="1" applyFont="1" applyFill="1" applyBorder="1" applyAlignment="1">
      <alignment horizontal="center" vertical="center"/>
    </xf>
    <xf numFmtId="164" fontId="39" fillId="8" borderId="36" xfId="1" applyFont="1" applyFill="1" applyBorder="1" applyAlignment="1">
      <alignment vertical="center"/>
    </xf>
    <xf numFmtId="165" fontId="40" fillId="8" borderId="36" xfId="5" applyFont="1" applyFill="1" applyBorder="1" applyAlignment="1">
      <alignment vertical="center"/>
    </xf>
    <xf numFmtId="164" fontId="21" fillId="9" borderId="36" xfId="1" applyFont="1" applyFill="1" applyBorder="1" applyAlignment="1">
      <alignment horizontal="center" vertical="center" wrapText="1"/>
    </xf>
    <xf numFmtId="164" fontId="11" fillId="9" borderId="36" xfId="1" applyFont="1" applyFill="1" applyBorder="1" applyAlignment="1">
      <alignment horizontal="center" vertical="center" wrapText="1"/>
    </xf>
    <xf numFmtId="164" fontId="24" fillId="0" borderId="36" xfId="3" applyFont="1" applyBorder="1" applyAlignment="1">
      <alignment horizontal="left" vertical="center" wrapText="1"/>
    </xf>
    <xf numFmtId="164" fontId="41" fillId="8" borderId="36" xfId="1" applyFont="1" applyFill="1" applyBorder="1" applyAlignment="1">
      <alignment horizontal="center" vertical="center"/>
    </xf>
    <xf numFmtId="165" fontId="40" fillId="8" borderId="36" xfId="5" applyFont="1" applyFill="1" applyBorder="1" applyAlignment="1">
      <alignment horizontal="left" vertical="center"/>
    </xf>
    <xf numFmtId="164" fontId="11" fillId="0" borderId="36" xfId="3" applyFont="1" applyBorder="1" applyAlignment="1">
      <alignment horizontal="left" vertical="center" wrapText="1"/>
    </xf>
    <xf numFmtId="164" fontId="41" fillId="8" borderId="36" xfId="1" applyFont="1" applyFill="1" applyBorder="1" applyAlignment="1">
      <alignment horizontal="center" vertical="center" wrapText="1"/>
    </xf>
    <xf numFmtId="164" fontId="40" fillId="8" borderId="36" xfId="1" applyFont="1" applyFill="1" applyBorder="1" applyAlignment="1">
      <alignment horizontal="left" vertical="center"/>
    </xf>
    <xf numFmtId="165" fontId="2" fillId="9" borderId="36" xfId="4" applyNumberFormat="1" applyFont="1" applyFill="1" applyBorder="1" applyAlignment="1">
      <alignment horizontal="center" vertical="center" wrapText="1"/>
    </xf>
    <xf numFmtId="164" fontId="5" fillId="0" borderId="36" xfId="3" applyFont="1" applyBorder="1" applyAlignment="1">
      <alignment vertical="center" wrapText="1"/>
    </xf>
    <xf numFmtId="164" fontId="5" fillId="0" borderId="38" xfId="3" applyFont="1" applyBorder="1" applyAlignment="1">
      <alignment vertical="center" wrapText="1"/>
    </xf>
    <xf numFmtId="164" fontId="6" fillId="0" borderId="36" xfId="3" applyFont="1" applyBorder="1" applyAlignment="1">
      <alignment horizontal="left" vertical="center" wrapText="1"/>
    </xf>
    <xf numFmtId="164" fontId="21" fillId="8" borderId="36" xfId="1" applyFont="1" applyFill="1" applyBorder="1" applyAlignment="1">
      <alignment horizontal="center" vertical="center"/>
    </xf>
    <xf numFmtId="164" fontId="10" fillId="8" borderId="36" xfId="1" applyFont="1" applyFill="1" applyBorder="1" applyAlignment="1">
      <alignment horizontal="left" vertical="center"/>
    </xf>
    <xf numFmtId="165" fontId="10" fillId="8" borderId="36" xfId="5" applyFont="1" applyFill="1" applyBorder="1" applyAlignment="1">
      <alignment horizontal="left" vertical="center" wrapText="1"/>
    </xf>
    <xf numFmtId="165" fontId="10" fillId="8" borderId="36" xfId="5" applyFont="1" applyFill="1" applyBorder="1" applyAlignment="1">
      <alignment horizontal="left" vertical="center"/>
    </xf>
    <xf numFmtId="164" fontId="51" fillId="8" borderId="36" xfId="1" applyFont="1" applyFill="1" applyBorder="1" applyAlignment="1">
      <alignment horizontal="center" vertical="center" wrapText="1"/>
    </xf>
    <xf numFmtId="164" fontId="23" fillId="8" borderId="36" xfId="1" applyFont="1" applyFill="1" applyBorder="1" applyAlignment="1">
      <alignment horizontal="left" vertical="center"/>
    </xf>
    <xf numFmtId="164" fontId="23" fillId="8" borderId="38" xfId="1" applyFont="1" applyFill="1" applyBorder="1" applyAlignment="1">
      <alignment horizontal="left" vertical="center"/>
    </xf>
    <xf numFmtId="165" fontId="6" fillId="9" borderId="36" xfId="4" applyNumberFormat="1" applyFont="1" applyFill="1" applyBorder="1" applyAlignment="1">
      <alignment horizontal="center" vertical="center"/>
    </xf>
    <xf numFmtId="0" fontId="62" fillId="15" borderId="39" xfId="0" applyFont="1" applyFill="1" applyBorder="1" applyAlignment="1"/>
    <xf numFmtId="0" fontId="62" fillId="15" borderId="39" xfId="0" applyFont="1" applyFill="1" applyBorder="1" applyAlignment="1">
      <alignment horizontal="center"/>
    </xf>
    <xf numFmtId="168" fontId="62" fillId="15" borderId="39" xfId="0" applyNumberFormat="1" applyFont="1" applyFill="1" applyBorder="1" applyAlignment="1">
      <alignment horizontal="center"/>
    </xf>
    <xf numFmtId="168" fontId="62" fillId="15" borderId="38" xfId="0" applyNumberFormat="1" applyFont="1" applyFill="1" applyBorder="1" applyAlignment="1">
      <alignment horizontal="center"/>
    </xf>
    <xf numFmtId="168" fontId="62" fillId="15" borderId="42" xfId="0" applyNumberFormat="1" applyFont="1" applyFill="1" applyBorder="1" applyAlignment="1">
      <alignment horizontal="center"/>
    </xf>
    <xf numFmtId="168" fontId="62" fillId="15" borderId="39" xfId="0" applyNumberFormat="1" applyFont="1" applyFill="1" applyBorder="1" applyAlignment="1">
      <alignment horizontal="center" vertical="center"/>
    </xf>
    <xf numFmtId="0" fontId="0" fillId="0" borderId="0" xfId="0" applyFont="1" applyFill="1" applyAlignment="1"/>
    <xf numFmtId="0" fontId="2" fillId="3" borderId="45" xfId="0" applyFont="1" applyFill="1" applyBorder="1" applyAlignment="1">
      <alignment horizontal="center" vertical="center" wrapText="1"/>
    </xf>
    <xf numFmtId="0" fontId="63" fillId="0" borderId="39" xfId="0" applyFont="1" applyFill="1" applyBorder="1" applyAlignment="1">
      <alignment horizontal="center" vertical="center"/>
    </xf>
    <xf numFmtId="0" fontId="64" fillId="0" borderId="39" xfId="0" applyFont="1" applyFill="1" applyBorder="1" applyAlignment="1">
      <alignment horizontal="center" vertical="center"/>
    </xf>
    <xf numFmtId="16" fontId="65" fillId="0" borderId="39" xfId="0" applyNumberFormat="1" applyFont="1" applyFill="1" applyBorder="1" applyAlignment="1">
      <alignment horizontal="center" vertical="center"/>
    </xf>
    <xf numFmtId="0" fontId="66" fillId="0" borderId="39" xfId="0" applyFont="1" applyFill="1" applyBorder="1" applyAlignment="1">
      <alignment horizontal="center" vertical="center"/>
    </xf>
    <xf numFmtId="49" fontId="14" fillId="0" borderId="39" xfId="0" applyNumberFormat="1" applyFont="1" applyFill="1" applyBorder="1" applyAlignment="1">
      <alignment horizontal="center" vertical="center" wrapText="1"/>
    </xf>
    <xf numFmtId="0" fontId="0" fillId="3" borderId="40" xfId="0" applyFont="1" applyFill="1" applyBorder="1" applyAlignment="1">
      <alignment horizontal="center" vertical="center" wrapText="1"/>
    </xf>
    <xf numFmtId="0" fontId="0" fillId="0" borderId="0" xfId="0" applyFont="1" applyFill="1" applyAlignment="1">
      <alignment wrapText="1"/>
    </xf>
    <xf numFmtId="0" fontId="2" fillId="3" borderId="12" xfId="0" applyFont="1" applyFill="1" applyBorder="1" applyAlignment="1">
      <alignment horizontal="center" vertical="center" wrapText="1"/>
    </xf>
    <xf numFmtId="49" fontId="67" fillId="0" borderId="39" xfId="0" applyNumberFormat="1" applyFont="1" applyFill="1" applyBorder="1" applyAlignment="1">
      <alignment horizontal="center" vertical="center" wrapText="1"/>
    </xf>
    <xf numFmtId="0" fontId="0" fillId="3" borderId="3" xfId="0" applyFont="1" applyFill="1" applyBorder="1" applyAlignment="1">
      <alignment horizontal="center" vertical="center" wrapText="1"/>
    </xf>
    <xf numFmtId="16" fontId="68" fillId="0" borderId="39" xfId="0" applyNumberFormat="1" applyFont="1" applyFill="1" applyBorder="1" applyAlignment="1">
      <alignment horizontal="center" vertical="center"/>
    </xf>
    <xf numFmtId="0" fontId="2" fillId="3" borderId="5"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64" fillId="0" borderId="39" xfId="0" applyFont="1" applyBorder="1" applyAlignment="1">
      <alignment horizontal="center" vertical="center"/>
    </xf>
    <xf numFmtId="16" fontId="68" fillId="0" borderId="39" xfId="0" applyNumberFormat="1" applyFont="1" applyBorder="1" applyAlignment="1">
      <alignment horizontal="center" vertical="center"/>
    </xf>
    <xf numFmtId="0" fontId="67" fillId="0" borderId="39" xfId="0" applyFont="1" applyFill="1" applyBorder="1" applyAlignment="1">
      <alignment horizontal="center" vertical="center"/>
    </xf>
    <xf numFmtId="49" fontId="66" fillId="0" borderId="39" xfId="0" applyNumberFormat="1" applyFont="1" applyFill="1" applyBorder="1" applyAlignment="1">
      <alignment horizontal="center" vertical="center" wrapText="1"/>
    </xf>
    <xf numFmtId="0" fontId="0" fillId="3" borderId="40" xfId="0" applyFont="1" applyFill="1" applyBorder="1" applyAlignment="1">
      <alignment horizontal="center" wrapText="1"/>
    </xf>
    <xf numFmtId="0" fontId="0" fillId="3" borderId="0" xfId="0" applyFont="1" applyFill="1" applyAlignment="1"/>
    <xf numFmtId="0" fontId="0" fillId="3" borderId="3" xfId="0" applyFont="1" applyFill="1" applyBorder="1" applyAlignment="1">
      <alignment horizontal="center" wrapText="1"/>
    </xf>
    <xf numFmtId="16" fontId="65" fillId="0" borderId="39" xfId="0" applyNumberFormat="1" applyFont="1" applyBorder="1" applyAlignment="1">
      <alignment horizontal="center" vertical="center"/>
    </xf>
    <xf numFmtId="0" fontId="0" fillId="3" borderId="2" xfId="0" applyFont="1" applyFill="1" applyBorder="1" applyAlignment="1">
      <alignment horizontal="center" wrapText="1"/>
    </xf>
    <xf numFmtId="0" fontId="2" fillId="3" borderId="0" xfId="0" applyFont="1" applyFill="1" applyAlignment="1">
      <alignment horizontal="center" vertical="center" wrapText="1"/>
    </xf>
    <xf numFmtId="0" fontId="69" fillId="0" borderId="0" xfId="0" applyFont="1" applyFill="1" applyAlignment="1">
      <alignment horizontal="center" vertical="center"/>
    </xf>
    <xf numFmtId="0" fontId="65" fillId="0" borderId="0" xfId="0" applyFont="1" applyFill="1" applyAlignment="1">
      <alignment horizontal="center" vertical="center"/>
    </xf>
    <xf numFmtId="16" fontId="68" fillId="16" borderId="0" xfId="0" applyNumberFormat="1" applyFont="1" applyFill="1" applyAlignment="1">
      <alignment horizontal="center" vertical="center"/>
    </xf>
    <xf numFmtId="168" fontId="0" fillId="0" borderId="0" xfId="0" applyNumberFormat="1" applyFont="1" applyFill="1" applyAlignment="1">
      <alignment horizontal="center"/>
    </xf>
    <xf numFmtId="49" fontId="66" fillId="0" borderId="0" xfId="0" applyNumberFormat="1" applyFont="1" applyFill="1" applyAlignment="1">
      <alignment horizontal="center" vertical="center" wrapText="1"/>
    </xf>
    <xf numFmtId="0" fontId="0" fillId="3" borderId="0" xfId="0" applyFont="1" applyFill="1" applyAlignment="1">
      <alignment horizontal="center" vertical="center" wrapText="1"/>
    </xf>
    <xf numFmtId="167" fontId="70" fillId="15" borderId="0" xfId="0" applyNumberFormat="1" applyFont="1" applyFill="1" applyAlignment="1"/>
    <xf numFmtId="0" fontId="71" fillId="0" borderId="0" xfId="0" applyFont="1"/>
    <xf numFmtId="167" fontId="72" fillId="0" borderId="0" xfId="0" applyNumberFormat="1" applyFont="1" applyFill="1" applyAlignment="1"/>
    <xf numFmtId="167" fontId="73" fillId="0" borderId="0" xfId="0" applyNumberFormat="1" applyFont="1" applyFill="1" applyAlignment="1"/>
  </cellXfs>
  <cellStyles count="13">
    <cellStyle name="Hyperlink" xfId="12" builtinId="8"/>
    <cellStyle name="LineTableBorder 3" xfId="4"/>
    <cellStyle name="LineTitle 2" xfId="5"/>
    <cellStyle name="Normal" xfId="0" builtinId="0"/>
    <cellStyle name="Normal 10" xfId="3"/>
    <cellStyle name="Normal 2" xfId="2"/>
    <cellStyle name="Normal 2 2" xfId="1"/>
    <cellStyle name="Normal 2 2 2" xfId="9"/>
    <cellStyle name="Normal 2 3" xfId="6"/>
    <cellStyle name="Normal 3" xfId="10"/>
    <cellStyle name="Normal 3 3" xfId="8"/>
    <cellStyle name="Normal_SAILING SCHEDULE" xfId="11"/>
    <cellStyle name="常规 2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0</xdr:rowOff>
    </xdr:from>
    <xdr:to>
      <xdr:col>2</xdr:col>
      <xdr:colOff>0</xdr:colOff>
      <xdr:row>12</xdr:row>
      <xdr:rowOff>0</xdr:rowOff>
    </xdr:to>
    <xdr:sp macro="" textlink="">
      <xdr:nvSpPr>
        <xdr:cNvPr id="2" name="Line 19"/>
        <xdr:cNvSpPr>
          <a:spLocks noChangeShapeType="1"/>
        </xdr:cNvSpPr>
      </xdr:nvSpPr>
      <xdr:spPr bwMode="auto">
        <a:xfrm flipV="1">
          <a:off x="2762250" y="3324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xdr:row>
      <xdr:rowOff>0</xdr:rowOff>
    </xdr:from>
    <xdr:to>
      <xdr:col>2</xdr:col>
      <xdr:colOff>0</xdr:colOff>
      <xdr:row>12</xdr:row>
      <xdr:rowOff>0</xdr:rowOff>
    </xdr:to>
    <xdr:sp macro="" textlink="">
      <xdr:nvSpPr>
        <xdr:cNvPr id="3" name="Line 21"/>
        <xdr:cNvSpPr>
          <a:spLocks noChangeShapeType="1"/>
        </xdr:cNvSpPr>
      </xdr:nvSpPr>
      <xdr:spPr bwMode="auto">
        <a:xfrm flipV="1">
          <a:off x="2762250" y="3324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xdr:row>
      <xdr:rowOff>0</xdr:rowOff>
    </xdr:from>
    <xdr:to>
      <xdr:col>2</xdr:col>
      <xdr:colOff>0</xdr:colOff>
      <xdr:row>12</xdr:row>
      <xdr:rowOff>0</xdr:rowOff>
    </xdr:to>
    <xdr:sp macro="" textlink="">
      <xdr:nvSpPr>
        <xdr:cNvPr id="4" name="Line 23"/>
        <xdr:cNvSpPr>
          <a:spLocks noChangeShapeType="1"/>
        </xdr:cNvSpPr>
      </xdr:nvSpPr>
      <xdr:spPr bwMode="auto">
        <a:xfrm flipV="1">
          <a:off x="2762250" y="3324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xdr:row>
      <xdr:rowOff>0</xdr:rowOff>
    </xdr:from>
    <xdr:to>
      <xdr:col>2</xdr:col>
      <xdr:colOff>0</xdr:colOff>
      <xdr:row>14</xdr:row>
      <xdr:rowOff>0</xdr:rowOff>
    </xdr:to>
    <xdr:sp macro="" textlink="">
      <xdr:nvSpPr>
        <xdr:cNvPr id="5" name="Line 19"/>
        <xdr:cNvSpPr>
          <a:spLocks noChangeShapeType="1"/>
        </xdr:cNvSpPr>
      </xdr:nvSpPr>
      <xdr:spPr bwMode="auto">
        <a:xfrm flipV="1">
          <a:off x="2762250" y="3705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xdr:row>
      <xdr:rowOff>0</xdr:rowOff>
    </xdr:from>
    <xdr:to>
      <xdr:col>2</xdr:col>
      <xdr:colOff>0</xdr:colOff>
      <xdr:row>14</xdr:row>
      <xdr:rowOff>0</xdr:rowOff>
    </xdr:to>
    <xdr:sp macro="" textlink="">
      <xdr:nvSpPr>
        <xdr:cNvPr id="6" name="Line 21"/>
        <xdr:cNvSpPr>
          <a:spLocks noChangeShapeType="1"/>
        </xdr:cNvSpPr>
      </xdr:nvSpPr>
      <xdr:spPr bwMode="auto">
        <a:xfrm flipV="1">
          <a:off x="2762250" y="3705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xdr:row>
      <xdr:rowOff>0</xdr:rowOff>
    </xdr:from>
    <xdr:to>
      <xdr:col>2</xdr:col>
      <xdr:colOff>0</xdr:colOff>
      <xdr:row>14</xdr:row>
      <xdr:rowOff>0</xdr:rowOff>
    </xdr:to>
    <xdr:sp macro="" textlink="">
      <xdr:nvSpPr>
        <xdr:cNvPr id="7" name="Line 23"/>
        <xdr:cNvSpPr>
          <a:spLocks noChangeShapeType="1"/>
        </xdr:cNvSpPr>
      </xdr:nvSpPr>
      <xdr:spPr bwMode="auto">
        <a:xfrm flipV="1">
          <a:off x="2762250" y="3705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13" Type="http://schemas.openxmlformats.org/officeDocument/2006/relationships/printerSettings" Target="../printerSettings/printerSettings1.bin"/><Relationship Id="rId3"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7"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12"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2"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1"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6" Type="http://schemas.openxmlformats.org/officeDocument/2006/relationships/hyperlink" Target="file:///C:\Users\SysZim\AppData\Local\Microsoft\Windows\Temporary%20Internet%20Files\Content.Outlook\J146GKNZ\&#35746;&#33329;&#21672;&#35810;&#65288;&#25552;&#20132;&#35746;&#33329;&#65307;&#20462;&#25913;&#35746;&#33329;&#65307;&#35746;&#33329;&#29366;&#24577;&#21672;&#35810;&#65289;:cnxia.booking@zim.com\cnxia.booking@goldstarline.com%20&#23458;&#26381;&#28909;&#32447;:400%208191071" TargetMode="External"/><Relationship Id="rId11" Type="http://schemas.openxmlformats.org/officeDocument/2006/relationships/hyperlink" Target="file:///C:\Users\yu.stars\AppData\Local\Microsoft\Windows\INetCache\AppData\Local\Microsoft\Windows\INetCache\Content.Outlook\ZYDSH59T\&#19994;&#21153;%20%20Elena%20%20%20TEL:0592-2687212%20%20%20%20%20%20%20EMAIL:%20Zhong.elena@cn.zim.com" TargetMode="External"/><Relationship Id="rId5"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0"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4"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9"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8"/>
  <sheetViews>
    <sheetView tabSelected="1" workbookViewId="0">
      <selection activeCell="K11" sqref="K11"/>
    </sheetView>
  </sheetViews>
  <sheetFormatPr defaultRowHeight="15"/>
  <cols>
    <col min="1" max="1" width="20.140625" style="457" customWidth="1"/>
    <col min="2" max="2" width="21.28515625" style="457" customWidth="1"/>
    <col min="3" max="7" width="12.42578125" style="457" customWidth="1"/>
    <col min="8" max="8" width="36.42578125" style="457" customWidth="1"/>
    <col min="9" max="256" width="9.140625" style="457"/>
    <col min="257" max="257" width="20.140625" style="457" customWidth="1"/>
    <col min="258" max="258" width="21.28515625" style="457" customWidth="1"/>
    <col min="259" max="263" width="12.42578125" style="457" customWidth="1"/>
    <col min="264" max="264" width="29" style="457" customWidth="1"/>
    <col min="265" max="512" width="9.140625" style="457"/>
    <col min="513" max="513" width="20.140625" style="457" customWidth="1"/>
    <col min="514" max="514" width="21.28515625" style="457" customWidth="1"/>
    <col min="515" max="519" width="12.42578125" style="457" customWidth="1"/>
    <col min="520" max="520" width="29" style="457" customWidth="1"/>
    <col min="521" max="768" width="9.140625" style="457"/>
    <col min="769" max="769" width="20.140625" style="457" customWidth="1"/>
    <col min="770" max="770" width="21.28515625" style="457" customWidth="1"/>
    <col min="771" max="775" width="12.42578125" style="457" customWidth="1"/>
    <col min="776" max="776" width="29" style="457" customWidth="1"/>
    <col min="777" max="1024" width="9.140625" style="457"/>
    <col min="1025" max="1025" width="20.140625" style="457" customWidth="1"/>
    <col min="1026" max="1026" width="21.28515625" style="457" customWidth="1"/>
    <col min="1027" max="1031" width="12.42578125" style="457" customWidth="1"/>
    <col min="1032" max="1032" width="29" style="457" customWidth="1"/>
    <col min="1033" max="1280" width="9.140625" style="457"/>
    <col min="1281" max="1281" width="20.140625" style="457" customWidth="1"/>
    <col min="1282" max="1282" width="21.28515625" style="457" customWidth="1"/>
    <col min="1283" max="1287" width="12.42578125" style="457" customWidth="1"/>
    <col min="1288" max="1288" width="29" style="457" customWidth="1"/>
    <col min="1289" max="1536" width="9.140625" style="457"/>
    <col min="1537" max="1537" width="20.140625" style="457" customWidth="1"/>
    <col min="1538" max="1538" width="21.28515625" style="457" customWidth="1"/>
    <col min="1539" max="1543" width="12.42578125" style="457" customWidth="1"/>
    <col min="1544" max="1544" width="29" style="457" customWidth="1"/>
    <col min="1545" max="1792" width="9.140625" style="457"/>
    <col min="1793" max="1793" width="20.140625" style="457" customWidth="1"/>
    <col min="1794" max="1794" width="21.28515625" style="457" customWidth="1"/>
    <col min="1795" max="1799" width="12.42578125" style="457" customWidth="1"/>
    <col min="1800" max="1800" width="29" style="457" customWidth="1"/>
    <col min="1801" max="2048" width="9.140625" style="457"/>
    <col min="2049" max="2049" width="20.140625" style="457" customWidth="1"/>
    <col min="2050" max="2050" width="21.28515625" style="457" customWidth="1"/>
    <col min="2051" max="2055" width="12.42578125" style="457" customWidth="1"/>
    <col min="2056" max="2056" width="29" style="457" customWidth="1"/>
    <col min="2057" max="2304" width="9.140625" style="457"/>
    <col min="2305" max="2305" width="20.140625" style="457" customWidth="1"/>
    <col min="2306" max="2306" width="21.28515625" style="457" customWidth="1"/>
    <col min="2307" max="2311" width="12.42578125" style="457" customWidth="1"/>
    <col min="2312" max="2312" width="29" style="457" customWidth="1"/>
    <col min="2313" max="2560" width="9.140625" style="457"/>
    <col min="2561" max="2561" width="20.140625" style="457" customWidth="1"/>
    <col min="2562" max="2562" width="21.28515625" style="457" customWidth="1"/>
    <col min="2563" max="2567" width="12.42578125" style="457" customWidth="1"/>
    <col min="2568" max="2568" width="29" style="457" customWidth="1"/>
    <col min="2569" max="2816" width="9.140625" style="457"/>
    <col min="2817" max="2817" width="20.140625" style="457" customWidth="1"/>
    <col min="2818" max="2818" width="21.28515625" style="457" customWidth="1"/>
    <col min="2819" max="2823" width="12.42578125" style="457" customWidth="1"/>
    <col min="2824" max="2824" width="29" style="457" customWidth="1"/>
    <col min="2825" max="3072" width="9.140625" style="457"/>
    <col min="3073" max="3073" width="20.140625" style="457" customWidth="1"/>
    <col min="3074" max="3074" width="21.28515625" style="457" customWidth="1"/>
    <col min="3075" max="3079" width="12.42578125" style="457" customWidth="1"/>
    <col min="3080" max="3080" width="29" style="457" customWidth="1"/>
    <col min="3081" max="3328" width="9.140625" style="457"/>
    <col min="3329" max="3329" width="20.140625" style="457" customWidth="1"/>
    <col min="3330" max="3330" width="21.28515625" style="457" customWidth="1"/>
    <col min="3331" max="3335" width="12.42578125" style="457" customWidth="1"/>
    <col min="3336" max="3336" width="29" style="457" customWidth="1"/>
    <col min="3337" max="3584" width="9.140625" style="457"/>
    <col min="3585" max="3585" width="20.140625" style="457" customWidth="1"/>
    <col min="3586" max="3586" width="21.28515625" style="457" customWidth="1"/>
    <col min="3587" max="3591" width="12.42578125" style="457" customWidth="1"/>
    <col min="3592" max="3592" width="29" style="457" customWidth="1"/>
    <col min="3593" max="3840" width="9.140625" style="457"/>
    <col min="3841" max="3841" width="20.140625" style="457" customWidth="1"/>
    <col min="3842" max="3842" width="21.28515625" style="457" customWidth="1"/>
    <col min="3843" max="3847" width="12.42578125" style="457" customWidth="1"/>
    <col min="3848" max="3848" width="29" style="457" customWidth="1"/>
    <col min="3849" max="4096" width="9.140625" style="457"/>
    <col min="4097" max="4097" width="20.140625" style="457" customWidth="1"/>
    <col min="4098" max="4098" width="21.28515625" style="457" customWidth="1"/>
    <col min="4099" max="4103" width="12.42578125" style="457" customWidth="1"/>
    <col min="4104" max="4104" width="29" style="457" customWidth="1"/>
    <col min="4105" max="4352" width="9.140625" style="457"/>
    <col min="4353" max="4353" width="20.140625" style="457" customWidth="1"/>
    <col min="4354" max="4354" width="21.28515625" style="457" customWidth="1"/>
    <col min="4355" max="4359" width="12.42578125" style="457" customWidth="1"/>
    <col min="4360" max="4360" width="29" style="457" customWidth="1"/>
    <col min="4361" max="4608" width="9.140625" style="457"/>
    <col min="4609" max="4609" width="20.140625" style="457" customWidth="1"/>
    <col min="4610" max="4610" width="21.28515625" style="457" customWidth="1"/>
    <col min="4611" max="4615" width="12.42578125" style="457" customWidth="1"/>
    <col min="4616" max="4616" width="29" style="457" customWidth="1"/>
    <col min="4617" max="4864" width="9.140625" style="457"/>
    <col min="4865" max="4865" width="20.140625" style="457" customWidth="1"/>
    <col min="4866" max="4866" width="21.28515625" style="457" customWidth="1"/>
    <col min="4867" max="4871" width="12.42578125" style="457" customWidth="1"/>
    <col min="4872" max="4872" width="29" style="457" customWidth="1"/>
    <col min="4873" max="5120" width="9.140625" style="457"/>
    <col min="5121" max="5121" width="20.140625" style="457" customWidth="1"/>
    <col min="5122" max="5122" width="21.28515625" style="457" customWidth="1"/>
    <col min="5123" max="5127" width="12.42578125" style="457" customWidth="1"/>
    <col min="5128" max="5128" width="29" style="457" customWidth="1"/>
    <col min="5129" max="5376" width="9.140625" style="457"/>
    <col min="5377" max="5377" width="20.140625" style="457" customWidth="1"/>
    <col min="5378" max="5378" width="21.28515625" style="457" customWidth="1"/>
    <col min="5379" max="5383" width="12.42578125" style="457" customWidth="1"/>
    <col min="5384" max="5384" width="29" style="457" customWidth="1"/>
    <col min="5385" max="5632" width="9.140625" style="457"/>
    <col min="5633" max="5633" width="20.140625" style="457" customWidth="1"/>
    <col min="5634" max="5634" width="21.28515625" style="457" customWidth="1"/>
    <col min="5635" max="5639" width="12.42578125" style="457" customWidth="1"/>
    <col min="5640" max="5640" width="29" style="457" customWidth="1"/>
    <col min="5641" max="5888" width="9.140625" style="457"/>
    <col min="5889" max="5889" width="20.140625" style="457" customWidth="1"/>
    <col min="5890" max="5890" width="21.28515625" style="457" customWidth="1"/>
    <col min="5891" max="5895" width="12.42578125" style="457" customWidth="1"/>
    <col min="5896" max="5896" width="29" style="457" customWidth="1"/>
    <col min="5897" max="6144" width="9.140625" style="457"/>
    <col min="6145" max="6145" width="20.140625" style="457" customWidth="1"/>
    <col min="6146" max="6146" width="21.28515625" style="457" customWidth="1"/>
    <col min="6147" max="6151" width="12.42578125" style="457" customWidth="1"/>
    <col min="6152" max="6152" width="29" style="457" customWidth="1"/>
    <col min="6153" max="6400" width="9.140625" style="457"/>
    <col min="6401" max="6401" width="20.140625" style="457" customWidth="1"/>
    <col min="6402" max="6402" width="21.28515625" style="457" customWidth="1"/>
    <col min="6403" max="6407" width="12.42578125" style="457" customWidth="1"/>
    <col min="6408" max="6408" width="29" style="457" customWidth="1"/>
    <col min="6409" max="6656" width="9.140625" style="457"/>
    <col min="6657" max="6657" width="20.140625" style="457" customWidth="1"/>
    <col min="6658" max="6658" width="21.28515625" style="457" customWidth="1"/>
    <col min="6659" max="6663" width="12.42578125" style="457" customWidth="1"/>
    <col min="6664" max="6664" width="29" style="457" customWidth="1"/>
    <col min="6665" max="6912" width="9.140625" style="457"/>
    <col min="6913" max="6913" width="20.140625" style="457" customWidth="1"/>
    <col min="6914" max="6914" width="21.28515625" style="457" customWidth="1"/>
    <col min="6915" max="6919" width="12.42578125" style="457" customWidth="1"/>
    <col min="6920" max="6920" width="29" style="457" customWidth="1"/>
    <col min="6921" max="7168" width="9.140625" style="457"/>
    <col min="7169" max="7169" width="20.140625" style="457" customWidth="1"/>
    <col min="7170" max="7170" width="21.28515625" style="457" customWidth="1"/>
    <col min="7171" max="7175" width="12.42578125" style="457" customWidth="1"/>
    <col min="7176" max="7176" width="29" style="457" customWidth="1"/>
    <col min="7177" max="7424" width="9.140625" style="457"/>
    <col min="7425" max="7425" width="20.140625" style="457" customWidth="1"/>
    <col min="7426" max="7426" width="21.28515625" style="457" customWidth="1"/>
    <col min="7427" max="7431" width="12.42578125" style="457" customWidth="1"/>
    <col min="7432" max="7432" width="29" style="457" customWidth="1"/>
    <col min="7433" max="7680" width="9.140625" style="457"/>
    <col min="7681" max="7681" width="20.140625" style="457" customWidth="1"/>
    <col min="7682" max="7682" width="21.28515625" style="457" customWidth="1"/>
    <col min="7683" max="7687" width="12.42578125" style="457" customWidth="1"/>
    <col min="7688" max="7688" width="29" style="457" customWidth="1"/>
    <col min="7689" max="7936" width="9.140625" style="457"/>
    <col min="7937" max="7937" width="20.140625" style="457" customWidth="1"/>
    <col min="7938" max="7938" width="21.28515625" style="457" customWidth="1"/>
    <col min="7939" max="7943" width="12.42578125" style="457" customWidth="1"/>
    <col min="7944" max="7944" width="29" style="457" customWidth="1"/>
    <col min="7945" max="8192" width="9.140625" style="457"/>
    <col min="8193" max="8193" width="20.140625" style="457" customWidth="1"/>
    <col min="8194" max="8194" width="21.28515625" style="457" customWidth="1"/>
    <col min="8195" max="8199" width="12.42578125" style="457" customWidth="1"/>
    <col min="8200" max="8200" width="29" style="457" customWidth="1"/>
    <col min="8201" max="8448" width="9.140625" style="457"/>
    <col min="8449" max="8449" width="20.140625" style="457" customWidth="1"/>
    <col min="8450" max="8450" width="21.28515625" style="457" customWidth="1"/>
    <col min="8451" max="8455" width="12.42578125" style="457" customWidth="1"/>
    <col min="8456" max="8456" width="29" style="457" customWidth="1"/>
    <col min="8457" max="8704" width="9.140625" style="457"/>
    <col min="8705" max="8705" width="20.140625" style="457" customWidth="1"/>
    <col min="8706" max="8706" width="21.28515625" style="457" customWidth="1"/>
    <col min="8707" max="8711" width="12.42578125" style="457" customWidth="1"/>
    <col min="8712" max="8712" width="29" style="457" customWidth="1"/>
    <col min="8713" max="8960" width="9.140625" style="457"/>
    <col min="8961" max="8961" width="20.140625" style="457" customWidth="1"/>
    <col min="8962" max="8962" width="21.28515625" style="457" customWidth="1"/>
    <col min="8963" max="8967" width="12.42578125" style="457" customWidth="1"/>
    <col min="8968" max="8968" width="29" style="457" customWidth="1"/>
    <col min="8969" max="9216" width="9.140625" style="457"/>
    <col min="9217" max="9217" width="20.140625" style="457" customWidth="1"/>
    <col min="9218" max="9218" width="21.28515625" style="457" customWidth="1"/>
    <col min="9219" max="9223" width="12.42578125" style="457" customWidth="1"/>
    <col min="9224" max="9224" width="29" style="457" customWidth="1"/>
    <col min="9225" max="9472" width="9.140625" style="457"/>
    <col min="9473" max="9473" width="20.140625" style="457" customWidth="1"/>
    <col min="9474" max="9474" width="21.28515625" style="457" customWidth="1"/>
    <col min="9475" max="9479" width="12.42578125" style="457" customWidth="1"/>
    <col min="9480" max="9480" width="29" style="457" customWidth="1"/>
    <col min="9481" max="9728" width="9.140625" style="457"/>
    <col min="9729" max="9729" width="20.140625" style="457" customWidth="1"/>
    <col min="9730" max="9730" width="21.28515625" style="457" customWidth="1"/>
    <col min="9731" max="9735" width="12.42578125" style="457" customWidth="1"/>
    <col min="9736" max="9736" width="29" style="457" customWidth="1"/>
    <col min="9737" max="9984" width="9.140625" style="457"/>
    <col min="9985" max="9985" width="20.140625" style="457" customWidth="1"/>
    <col min="9986" max="9986" width="21.28515625" style="457" customWidth="1"/>
    <col min="9987" max="9991" width="12.42578125" style="457" customWidth="1"/>
    <col min="9992" max="9992" width="29" style="457" customWidth="1"/>
    <col min="9993" max="10240" width="9.140625" style="457"/>
    <col min="10241" max="10241" width="20.140625" style="457" customWidth="1"/>
    <col min="10242" max="10242" width="21.28515625" style="457" customWidth="1"/>
    <col min="10243" max="10247" width="12.42578125" style="457" customWidth="1"/>
    <col min="10248" max="10248" width="29" style="457" customWidth="1"/>
    <col min="10249" max="10496" width="9.140625" style="457"/>
    <col min="10497" max="10497" width="20.140625" style="457" customWidth="1"/>
    <col min="10498" max="10498" width="21.28515625" style="457" customWidth="1"/>
    <col min="10499" max="10503" width="12.42578125" style="457" customWidth="1"/>
    <col min="10504" max="10504" width="29" style="457" customWidth="1"/>
    <col min="10505" max="10752" width="9.140625" style="457"/>
    <col min="10753" max="10753" width="20.140625" style="457" customWidth="1"/>
    <col min="10754" max="10754" width="21.28515625" style="457" customWidth="1"/>
    <col min="10755" max="10759" width="12.42578125" style="457" customWidth="1"/>
    <col min="10760" max="10760" width="29" style="457" customWidth="1"/>
    <col min="10761" max="11008" width="9.140625" style="457"/>
    <col min="11009" max="11009" width="20.140625" style="457" customWidth="1"/>
    <col min="11010" max="11010" width="21.28515625" style="457" customWidth="1"/>
    <col min="11011" max="11015" width="12.42578125" style="457" customWidth="1"/>
    <col min="11016" max="11016" width="29" style="457" customWidth="1"/>
    <col min="11017" max="11264" width="9.140625" style="457"/>
    <col min="11265" max="11265" width="20.140625" style="457" customWidth="1"/>
    <col min="11266" max="11266" width="21.28515625" style="457" customWidth="1"/>
    <col min="11267" max="11271" width="12.42578125" style="457" customWidth="1"/>
    <col min="11272" max="11272" width="29" style="457" customWidth="1"/>
    <col min="11273" max="11520" width="9.140625" style="457"/>
    <col min="11521" max="11521" width="20.140625" style="457" customWidth="1"/>
    <col min="11522" max="11522" width="21.28515625" style="457" customWidth="1"/>
    <col min="11523" max="11527" width="12.42578125" style="457" customWidth="1"/>
    <col min="11528" max="11528" width="29" style="457" customWidth="1"/>
    <col min="11529" max="11776" width="9.140625" style="457"/>
    <col min="11777" max="11777" width="20.140625" style="457" customWidth="1"/>
    <col min="11778" max="11778" width="21.28515625" style="457" customWidth="1"/>
    <col min="11779" max="11783" width="12.42578125" style="457" customWidth="1"/>
    <col min="11784" max="11784" width="29" style="457" customWidth="1"/>
    <col min="11785" max="12032" width="9.140625" style="457"/>
    <col min="12033" max="12033" width="20.140625" style="457" customWidth="1"/>
    <col min="12034" max="12034" width="21.28515625" style="457" customWidth="1"/>
    <col min="12035" max="12039" width="12.42578125" style="457" customWidth="1"/>
    <col min="12040" max="12040" width="29" style="457" customWidth="1"/>
    <col min="12041" max="12288" width="9.140625" style="457"/>
    <col min="12289" max="12289" width="20.140625" style="457" customWidth="1"/>
    <col min="12290" max="12290" width="21.28515625" style="457" customWidth="1"/>
    <col min="12291" max="12295" width="12.42578125" style="457" customWidth="1"/>
    <col min="12296" max="12296" width="29" style="457" customWidth="1"/>
    <col min="12297" max="12544" width="9.140625" style="457"/>
    <col min="12545" max="12545" width="20.140625" style="457" customWidth="1"/>
    <col min="12546" max="12546" width="21.28515625" style="457" customWidth="1"/>
    <col min="12547" max="12551" width="12.42578125" style="457" customWidth="1"/>
    <col min="12552" max="12552" width="29" style="457" customWidth="1"/>
    <col min="12553" max="12800" width="9.140625" style="457"/>
    <col min="12801" max="12801" width="20.140625" style="457" customWidth="1"/>
    <col min="12802" max="12802" width="21.28515625" style="457" customWidth="1"/>
    <col min="12803" max="12807" width="12.42578125" style="457" customWidth="1"/>
    <col min="12808" max="12808" width="29" style="457" customWidth="1"/>
    <col min="12809" max="13056" width="9.140625" style="457"/>
    <col min="13057" max="13057" width="20.140625" style="457" customWidth="1"/>
    <col min="13058" max="13058" width="21.28515625" style="457" customWidth="1"/>
    <col min="13059" max="13063" width="12.42578125" style="457" customWidth="1"/>
    <col min="13064" max="13064" width="29" style="457" customWidth="1"/>
    <col min="13065" max="13312" width="9.140625" style="457"/>
    <col min="13313" max="13313" width="20.140625" style="457" customWidth="1"/>
    <col min="13314" max="13314" width="21.28515625" style="457" customWidth="1"/>
    <col min="13315" max="13319" width="12.42578125" style="457" customWidth="1"/>
    <col min="13320" max="13320" width="29" style="457" customWidth="1"/>
    <col min="13321" max="13568" width="9.140625" style="457"/>
    <col min="13569" max="13569" width="20.140625" style="457" customWidth="1"/>
    <col min="13570" max="13570" width="21.28515625" style="457" customWidth="1"/>
    <col min="13571" max="13575" width="12.42578125" style="457" customWidth="1"/>
    <col min="13576" max="13576" width="29" style="457" customWidth="1"/>
    <col min="13577" max="13824" width="9.140625" style="457"/>
    <col min="13825" max="13825" width="20.140625" style="457" customWidth="1"/>
    <col min="13826" max="13826" width="21.28515625" style="457" customWidth="1"/>
    <col min="13827" max="13831" width="12.42578125" style="457" customWidth="1"/>
    <col min="13832" max="13832" width="29" style="457" customWidth="1"/>
    <col min="13833" max="14080" width="9.140625" style="457"/>
    <col min="14081" max="14081" width="20.140625" style="457" customWidth="1"/>
    <col min="14082" max="14082" width="21.28515625" style="457" customWidth="1"/>
    <col min="14083" max="14087" width="12.42578125" style="457" customWidth="1"/>
    <col min="14088" max="14088" width="29" style="457" customWidth="1"/>
    <col min="14089" max="14336" width="9.140625" style="457"/>
    <col min="14337" max="14337" width="20.140625" style="457" customWidth="1"/>
    <col min="14338" max="14338" width="21.28515625" style="457" customWidth="1"/>
    <col min="14339" max="14343" width="12.42578125" style="457" customWidth="1"/>
    <col min="14344" max="14344" width="29" style="457" customWidth="1"/>
    <col min="14345" max="14592" width="9.140625" style="457"/>
    <col min="14593" max="14593" width="20.140625" style="457" customWidth="1"/>
    <col min="14594" max="14594" width="21.28515625" style="457" customWidth="1"/>
    <col min="14595" max="14599" width="12.42578125" style="457" customWidth="1"/>
    <col min="14600" max="14600" width="29" style="457" customWidth="1"/>
    <col min="14601" max="14848" width="9.140625" style="457"/>
    <col min="14849" max="14849" width="20.140625" style="457" customWidth="1"/>
    <col min="14850" max="14850" width="21.28515625" style="457" customWidth="1"/>
    <col min="14851" max="14855" width="12.42578125" style="457" customWidth="1"/>
    <col min="14856" max="14856" width="29" style="457" customWidth="1"/>
    <col min="14857" max="15104" width="9.140625" style="457"/>
    <col min="15105" max="15105" width="20.140625" style="457" customWidth="1"/>
    <col min="15106" max="15106" width="21.28515625" style="457" customWidth="1"/>
    <col min="15107" max="15111" width="12.42578125" style="457" customWidth="1"/>
    <col min="15112" max="15112" width="29" style="457" customWidth="1"/>
    <col min="15113" max="15360" width="9.140625" style="457"/>
    <col min="15361" max="15361" width="20.140625" style="457" customWidth="1"/>
    <col min="15362" max="15362" width="21.28515625" style="457" customWidth="1"/>
    <col min="15363" max="15367" width="12.42578125" style="457" customWidth="1"/>
    <col min="15368" max="15368" width="29" style="457" customWidth="1"/>
    <col min="15369" max="15616" width="9.140625" style="457"/>
    <col min="15617" max="15617" width="20.140625" style="457" customWidth="1"/>
    <col min="15618" max="15618" width="21.28515625" style="457" customWidth="1"/>
    <col min="15619" max="15623" width="12.42578125" style="457" customWidth="1"/>
    <col min="15624" max="15624" width="29" style="457" customWidth="1"/>
    <col min="15625" max="15872" width="9.140625" style="457"/>
    <col min="15873" max="15873" width="20.140625" style="457" customWidth="1"/>
    <col min="15874" max="15874" width="21.28515625" style="457" customWidth="1"/>
    <col min="15875" max="15879" width="12.42578125" style="457" customWidth="1"/>
    <col min="15880" max="15880" width="29" style="457" customWidth="1"/>
    <col min="15881" max="16128" width="9.140625" style="457"/>
    <col min="16129" max="16129" width="20.140625" style="457" customWidth="1"/>
    <col min="16130" max="16130" width="21.28515625" style="457" customWidth="1"/>
    <col min="16131" max="16135" width="12.42578125" style="457" customWidth="1"/>
    <col min="16136" max="16136" width="29" style="457" customWidth="1"/>
    <col min="16137" max="16384" width="9.140625" style="457"/>
  </cols>
  <sheetData>
    <row r="2" spans="1:10" ht="15.75">
      <c r="A2" s="451" t="s">
        <v>488</v>
      </c>
      <c r="B2" s="452" t="s">
        <v>489</v>
      </c>
      <c r="C2" s="453" t="s">
        <v>490</v>
      </c>
      <c r="D2" s="453" t="s">
        <v>5</v>
      </c>
      <c r="E2" s="454" t="s">
        <v>9</v>
      </c>
      <c r="F2" s="455"/>
      <c r="G2" s="456" t="s">
        <v>491</v>
      </c>
      <c r="H2" s="453" t="s">
        <v>492</v>
      </c>
    </row>
    <row r="3" spans="1:10">
      <c r="A3" s="458" t="s">
        <v>493</v>
      </c>
      <c r="B3" s="459" t="s">
        <v>494</v>
      </c>
      <c r="C3" s="459" t="s">
        <v>512</v>
      </c>
      <c r="D3" s="460" t="s">
        <v>513</v>
      </c>
      <c r="E3" s="461">
        <v>44714</v>
      </c>
      <c r="F3" s="467" t="s">
        <v>498</v>
      </c>
      <c r="G3" s="463" t="s">
        <v>496</v>
      </c>
      <c r="H3" s="464" t="s">
        <v>497</v>
      </c>
      <c r="I3" s="465"/>
    </row>
    <row r="4" spans="1:10">
      <c r="A4" s="466"/>
      <c r="B4" s="459" t="s">
        <v>494</v>
      </c>
      <c r="C4" s="459" t="s">
        <v>514</v>
      </c>
      <c r="D4" s="460" t="s">
        <v>515</v>
      </c>
      <c r="E4" s="461">
        <v>44717</v>
      </c>
      <c r="F4" s="462" t="s">
        <v>495</v>
      </c>
      <c r="G4" s="463" t="s">
        <v>496</v>
      </c>
      <c r="H4" s="468"/>
    </row>
    <row r="5" spans="1:10">
      <c r="A5" s="466"/>
      <c r="B5" s="459" t="s">
        <v>494</v>
      </c>
      <c r="C5" s="459" t="s">
        <v>516</v>
      </c>
      <c r="D5" s="460" t="s">
        <v>517</v>
      </c>
      <c r="E5" s="461">
        <v>44721</v>
      </c>
      <c r="F5" s="467" t="s">
        <v>498</v>
      </c>
      <c r="G5" s="463" t="s">
        <v>496</v>
      </c>
      <c r="H5" s="468"/>
    </row>
    <row r="6" spans="1:10">
      <c r="A6" s="466"/>
      <c r="B6" s="459" t="s">
        <v>494</v>
      </c>
      <c r="C6" s="459" t="s">
        <v>518</v>
      </c>
      <c r="D6" s="460" t="s">
        <v>519</v>
      </c>
      <c r="E6" s="461">
        <f t="shared" ref="E6:E11" si="0">E4+7</f>
        <v>44724</v>
      </c>
      <c r="F6" s="462" t="s">
        <v>495</v>
      </c>
      <c r="G6" s="463" t="s">
        <v>496</v>
      </c>
      <c r="H6" s="468"/>
      <c r="J6" s="465"/>
    </row>
    <row r="7" spans="1:10">
      <c r="A7" s="466"/>
      <c r="B7" s="459" t="s">
        <v>494</v>
      </c>
      <c r="C7" s="459" t="s">
        <v>520</v>
      </c>
      <c r="D7" s="460" t="s">
        <v>521</v>
      </c>
      <c r="E7" s="461">
        <f t="shared" si="0"/>
        <v>44728</v>
      </c>
      <c r="F7" s="467" t="s">
        <v>498</v>
      </c>
      <c r="G7" s="463" t="s">
        <v>496</v>
      </c>
      <c r="H7" s="468"/>
      <c r="J7" s="465"/>
    </row>
    <row r="8" spans="1:10">
      <c r="A8" s="466"/>
      <c r="B8" s="459" t="s">
        <v>494</v>
      </c>
      <c r="C8" s="459" t="s">
        <v>522</v>
      </c>
      <c r="D8" s="460" t="s">
        <v>523</v>
      </c>
      <c r="E8" s="461">
        <f t="shared" si="0"/>
        <v>44731</v>
      </c>
      <c r="F8" s="462" t="s">
        <v>495</v>
      </c>
      <c r="G8" s="463" t="s">
        <v>496</v>
      </c>
      <c r="H8" s="468"/>
    </row>
    <row r="9" spans="1:10">
      <c r="A9" s="466"/>
      <c r="B9" s="459" t="s">
        <v>494</v>
      </c>
      <c r="C9" s="459" t="s">
        <v>524</v>
      </c>
      <c r="D9" s="460" t="s">
        <v>525</v>
      </c>
      <c r="E9" s="469">
        <f t="shared" si="0"/>
        <v>44735</v>
      </c>
      <c r="F9" s="467" t="s">
        <v>498</v>
      </c>
      <c r="G9" s="463" t="s">
        <v>496</v>
      </c>
      <c r="H9" s="468"/>
    </row>
    <row r="10" spans="1:10">
      <c r="A10" s="466"/>
      <c r="B10" s="459" t="s">
        <v>494</v>
      </c>
      <c r="C10" s="459" t="s">
        <v>526</v>
      </c>
      <c r="D10" s="460" t="s">
        <v>527</v>
      </c>
      <c r="E10" s="461">
        <f t="shared" si="0"/>
        <v>44738</v>
      </c>
      <c r="F10" s="462" t="s">
        <v>495</v>
      </c>
      <c r="G10" s="463" t="s">
        <v>496</v>
      </c>
      <c r="H10" s="468"/>
    </row>
    <row r="11" spans="1:10">
      <c r="A11" s="470"/>
      <c r="B11" s="459" t="s">
        <v>494</v>
      </c>
      <c r="C11" s="459" t="s">
        <v>528</v>
      </c>
      <c r="D11" s="460" t="s">
        <v>529</v>
      </c>
      <c r="E11" s="461">
        <f t="shared" si="0"/>
        <v>44742</v>
      </c>
      <c r="F11" s="467" t="s">
        <v>498</v>
      </c>
      <c r="G11" s="463" t="s">
        <v>496</v>
      </c>
      <c r="H11" s="471"/>
    </row>
    <row r="12" spans="1:10" s="478" customFormat="1">
      <c r="A12" s="472" t="s">
        <v>499</v>
      </c>
      <c r="B12" s="459" t="s">
        <v>500</v>
      </c>
      <c r="C12" s="459" t="s">
        <v>512</v>
      </c>
      <c r="D12" s="473" t="s">
        <v>530</v>
      </c>
      <c r="E12" s="474">
        <v>44713</v>
      </c>
      <c r="F12" s="475" t="s">
        <v>501</v>
      </c>
      <c r="G12" s="476" t="s">
        <v>504</v>
      </c>
      <c r="H12" s="477" t="s">
        <v>502</v>
      </c>
    </row>
    <row r="13" spans="1:10">
      <c r="A13" s="472"/>
      <c r="B13" s="459" t="s">
        <v>500</v>
      </c>
      <c r="C13" s="459" t="s">
        <v>514</v>
      </c>
      <c r="D13" s="473" t="s">
        <v>531</v>
      </c>
      <c r="E13" s="474">
        <v>44716</v>
      </c>
      <c r="F13" s="475" t="s">
        <v>503</v>
      </c>
      <c r="G13" s="476" t="s">
        <v>504</v>
      </c>
      <c r="H13" s="479"/>
    </row>
    <row r="14" spans="1:10">
      <c r="A14" s="472"/>
      <c r="B14" s="459" t="s">
        <v>500</v>
      </c>
      <c r="C14" s="459" t="s">
        <v>516</v>
      </c>
      <c r="D14" s="473" t="s">
        <v>532</v>
      </c>
      <c r="E14" s="474">
        <f t="shared" ref="E14:E20" si="1">E12+7</f>
        <v>44720</v>
      </c>
      <c r="F14" s="475" t="s">
        <v>501</v>
      </c>
      <c r="G14" s="476" t="s">
        <v>504</v>
      </c>
      <c r="H14" s="479"/>
    </row>
    <row r="15" spans="1:10">
      <c r="A15" s="472"/>
      <c r="B15" s="459" t="s">
        <v>500</v>
      </c>
      <c r="C15" s="459" t="s">
        <v>518</v>
      </c>
      <c r="D15" s="473" t="s">
        <v>533</v>
      </c>
      <c r="E15" s="474">
        <f t="shared" si="1"/>
        <v>44723</v>
      </c>
      <c r="F15" s="475" t="s">
        <v>503</v>
      </c>
      <c r="G15" s="476" t="s">
        <v>504</v>
      </c>
      <c r="H15" s="479"/>
    </row>
    <row r="16" spans="1:10">
      <c r="A16" s="472"/>
      <c r="B16" s="459" t="s">
        <v>500</v>
      </c>
      <c r="C16" s="459" t="s">
        <v>520</v>
      </c>
      <c r="D16" s="473" t="s">
        <v>534</v>
      </c>
      <c r="E16" s="474">
        <f t="shared" si="1"/>
        <v>44727</v>
      </c>
      <c r="F16" s="475" t="s">
        <v>501</v>
      </c>
      <c r="G16" s="476" t="s">
        <v>504</v>
      </c>
      <c r="H16" s="479"/>
    </row>
    <row r="17" spans="1:8">
      <c r="A17" s="472"/>
      <c r="B17" s="459" t="s">
        <v>500</v>
      </c>
      <c r="C17" s="459" t="s">
        <v>522</v>
      </c>
      <c r="D17" s="473" t="s">
        <v>535</v>
      </c>
      <c r="E17" s="474">
        <f t="shared" si="1"/>
        <v>44730</v>
      </c>
      <c r="F17" s="475" t="s">
        <v>503</v>
      </c>
      <c r="G17" s="476" t="s">
        <v>504</v>
      </c>
      <c r="H17" s="479"/>
    </row>
    <row r="18" spans="1:8">
      <c r="A18" s="472"/>
      <c r="B18" s="459" t="s">
        <v>500</v>
      </c>
      <c r="C18" s="459" t="s">
        <v>524</v>
      </c>
      <c r="D18" s="473" t="s">
        <v>536</v>
      </c>
      <c r="E18" s="480">
        <f t="shared" si="1"/>
        <v>44734</v>
      </c>
      <c r="F18" s="475" t="s">
        <v>501</v>
      </c>
      <c r="G18" s="476" t="s">
        <v>504</v>
      </c>
      <c r="H18" s="479"/>
    </row>
    <row r="19" spans="1:8">
      <c r="A19" s="472"/>
      <c r="B19" s="459" t="s">
        <v>500</v>
      </c>
      <c r="C19" s="459" t="s">
        <v>526</v>
      </c>
      <c r="D19" s="473" t="s">
        <v>537</v>
      </c>
      <c r="E19" s="480">
        <f t="shared" si="1"/>
        <v>44737</v>
      </c>
      <c r="F19" s="475" t="s">
        <v>503</v>
      </c>
      <c r="G19" s="476" t="s">
        <v>504</v>
      </c>
      <c r="H19" s="479"/>
    </row>
    <row r="20" spans="1:8">
      <c r="A20" s="472"/>
      <c r="B20" s="459" t="s">
        <v>500</v>
      </c>
      <c r="C20" s="459" t="s">
        <v>528</v>
      </c>
      <c r="D20" s="473" t="s">
        <v>538</v>
      </c>
      <c r="E20" s="480">
        <f t="shared" si="1"/>
        <v>44741</v>
      </c>
      <c r="F20" s="475" t="s">
        <v>501</v>
      </c>
      <c r="G20" s="476" t="s">
        <v>504</v>
      </c>
      <c r="H20" s="481"/>
    </row>
    <row r="21" spans="1:8">
      <c r="A21" s="482"/>
      <c r="B21" s="483"/>
      <c r="C21" s="484"/>
      <c r="D21" s="484"/>
      <c r="E21" s="485"/>
      <c r="F21" s="486"/>
      <c r="G21" s="487"/>
      <c r="H21" s="488"/>
    </row>
    <row r="22" spans="1:8">
      <c r="A22" s="489" t="s">
        <v>505</v>
      </c>
    </row>
    <row r="23" spans="1:8">
      <c r="A23" s="490" t="s">
        <v>506</v>
      </c>
    </row>
    <row r="24" spans="1:8">
      <c r="A24" s="491" t="s">
        <v>507</v>
      </c>
    </row>
    <row r="25" spans="1:8">
      <c r="A25" s="491" t="s">
        <v>508</v>
      </c>
    </row>
    <row r="26" spans="1:8">
      <c r="A26" s="491" t="s">
        <v>509</v>
      </c>
    </row>
    <row r="27" spans="1:8">
      <c r="A27" s="492" t="s">
        <v>510</v>
      </c>
    </row>
    <row r="28" spans="1:8">
      <c r="A28" s="492" t="s">
        <v>511</v>
      </c>
    </row>
  </sheetData>
  <mergeCells count="5">
    <mergeCell ref="E2:F2"/>
    <mergeCell ref="A3:A11"/>
    <mergeCell ref="H3:H11"/>
    <mergeCell ref="A12:A20"/>
    <mergeCell ref="H12:H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2EFFF"/>
  </sheetPr>
  <dimension ref="A1:P394"/>
  <sheetViews>
    <sheetView zoomScale="85" zoomScaleNormal="85" workbookViewId="0">
      <selection activeCell="A11" sqref="A11:J11"/>
    </sheetView>
  </sheetViews>
  <sheetFormatPr defaultColWidth="9.140625" defaultRowHeight="15"/>
  <cols>
    <col min="1" max="1" width="38.5703125" style="8" customWidth="1"/>
    <col min="2" max="2" width="21.42578125" style="3" customWidth="1"/>
    <col min="3" max="3" width="15" style="3" customWidth="1"/>
    <col min="4" max="4" width="22.7109375" style="3" customWidth="1"/>
    <col min="5" max="5" width="13.140625" style="3" customWidth="1"/>
    <col min="6" max="6" width="15" style="3" customWidth="1"/>
    <col min="7" max="7" width="14.5703125" style="3" customWidth="1"/>
    <col min="8" max="8" width="41.140625" style="3" customWidth="1"/>
    <col min="9" max="9" width="28.140625" style="8" customWidth="1"/>
    <col min="10" max="10" width="27.85546875" style="8" customWidth="1"/>
    <col min="11" max="11" width="19.5703125" style="8" customWidth="1"/>
    <col min="12" max="13" width="18.7109375" style="8" customWidth="1"/>
    <col min="14" max="14" width="19" style="8" customWidth="1"/>
    <col min="15" max="15" width="18.7109375" style="3" customWidth="1"/>
    <col min="16" max="16384" width="9.140625" style="3"/>
  </cols>
  <sheetData>
    <row r="1" spans="1:14" s="34" customFormat="1">
      <c r="A1" s="21"/>
      <c r="B1" s="21"/>
      <c r="C1" s="21"/>
      <c r="D1" s="21"/>
      <c r="E1" s="21"/>
      <c r="F1" s="21"/>
      <c r="G1" s="21"/>
      <c r="H1" s="21"/>
      <c r="I1" s="21"/>
      <c r="J1" s="21"/>
      <c r="L1" s="50"/>
      <c r="M1" s="50"/>
      <c r="N1" s="50"/>
    </row>
    <row r="2" spans="1:14" s="34" customFormat="1">
      <c r="A2" s="447" t="s">
        <v>333</v>
      </c>
      <c r="B2" s="448" t="s">
        <v>0</v>
      </c>
      <c r="C2" s="448"/>
      <c r="D2" s="448"/>
      <c r="E2" s="448"/>
      <c r="F2" s="448"/>
      <c r="G2" s="448"/>
      <c r="H2" s="448"/>
      <c r="I2" s="448"/>
      <c r="J2" s="449"/>
      <c r="K2" s="207"/>
      <c r="L2" s="50"/>
      <c r="M2" s="50"/>
      <c r="N2" s="50"/>
    </row>
    <row r="3" spans="1:14" s="34" customFormat="1">
      <c r="A3" s="447"/>
      <c r="B3" s="448" t="s">
        <v>1</v>
      </c>
      <c r="C3" s="448"/>
      <c r="D3" s="448"/>
      <c r="E3" s="448"/>
      <c r="F3" s="448"/>
      <c r="G3" s="448"/>
      <c r="H3" s="448"/>
      <c r="I3" s="448"/>
      <c r="J3" s="449"/>
      <c r="K3" s="207"/>
      <c r="L3" s="50"/>
      <c r="M3" s="50"/>
      <c r="N3" s="50"/>
    </row>
    <row r="4" spans="1:14" s="34" customFormat="1">
      <c r="A4" s="447"/>
      <c r="B4" s="448" t="s">
        <v>2</v>
      </c>
      <c r="C4" s="448"/>
      <c r="D4" s="448"/>
      <c r="E4" s="448"/>
      <c r="F4" s="448"/>
      <c r="G4" s="448"/>
      <c r="H4" s="448"/>
      <c r="I4" s="448"/>
      <c r="J4" s="449"/>
      <c r="K4" s="207"/>
      <c r="L4" s="50"/>
      <c r="M4" s="50"/>
      <c r="N4" s="50"/>
    </row>
    <row r="5" spans="1:14" s="34" customFormat="1">
      <c r="A5" s="378" t="s">
        <v>3</v>
      </c>
      <c r="B5" s="378" t="s">
        <v>4</v>
      </c>
      <c r="C5" s="378" t="s">
        <v>5</v>
      </c>
      <c r="D5" s="450" t="s">
        <v>6</v>
      </c>
      <c r="E5" s="450" t="s">
        <v>7</v>
      </c>
      <c r="F5" s="450" t="s">
        <v>8</v>
      </c>
      <c r="G5" s="219" t="s">
        <v>9</v>
      </c>
      <c r="H5" s="381" t="s">
        <v>10</v>
      </c>
      <c r="I5" s="236" t="s">
        <v>11</v>
      </c>
      <c r="J5" s="230" t="s">
        <v>12</v>
      </c>
      <c r="K5" s="210" t="s">
        <v>303</v>
      </c>
      <c r="L5" s="50"/>
      <c r="M5" s="50"/>
      <c r="N5" s="50"/>
    </row>
    <row r="6" spans="1:14" s="34" customFormat="1" ht="30">
      <c r="A6" s="378"/>
      <c r="B6" s="378"/>
      <c r="C6" s="378"/>
      <c r="D6" s="450"/>
      <c r="E6" s="450"/>
      <c r="F6" s="450"/>
      <c r="G6" s="226" t="s">
        <v>13</v>
      </c>
      <c r="H6" s="381"/>
      <c r="I6" s="235" t="s">
        <v>14</v>
      </c>
      <c r="J6" s="205" t="s">
        <v>15</v>
      </c>
      <c r="K6" s="210" t="s">
        <v>336</v>
      </c>
      <c r="L6" s="50"/>
      <c r="M6" s="50"/>
      <c r="N6" s="50"/>
    </row>
    <row r="7" spans="1:14" s="34" customFormat="1" ht="35.25" customHeight="1">
      <c r="A7" s="218" t="s">
        <v>450</v>
      </c>
      <c r="B7" s="237" t="s">
        <v>451</v>
      </c>
      <c r="C7" s="218" t="s">
        <v>486</v>
      </c>
      <c r="D7" s="218">
        <f t="shared" ref="D7" si="0">G7-1</f>
        <v>44719</v>
      </c>
      <c r="E7" s="218">
        <f t="shared" ref="E7" si="1">G7-1</f>
        <v>44719</v>
      </c>
      <c r="F7" s="218">
        <f t="shared" ref="F7" si="2">G7-3</f>
        <v>44717</v>
      </c>
      <c r="G7" s="218">
        <v>44720</v>
      </c>
      <c r="H7" s="238" t="s">
        <v>452</v>
      </c>
      <c r="I7" s="208">
        <v>44735</v>
      </c>
      <c r="J7" s="206">
        <f>I7+11</f>
        <v>44746</v>
      </c>
      <c r="K7" s="209" t="s">
        <v>360</v>
      </c>
      <c r="L7" s="50"/>
      <c r="M7" s="50"/>
      <c r="N7" s="50"/>
    </row>
    <row r="8" spans="1:14" s="34" customFormat="1" ht="31.5" customHeight="1">
      <c r="A8" s="218" t="s">
        <v>453</v>
      </c>
      <c r="B8" s="237" t="s">
        <v>454</v>
      </c>
      <c r="C8" s="218" t="s">
        <v>487</v>
      </c>
      <c r="D8" s="218">
        <f t="shared" ref="D8:D10" si="3">G8-1</f>
        <v>44728</v>
      </c>
      <c r="E8" s="218">
        <f t="shared" ref="E8:E10" si="4">G8-1</f>
        <v>44728</v>
      </c>
      <c r="F8" s="218">
        <f t="shared" ref="F8:F10" si="5">G8-3</f>
        <v>44726</v>
      </c>
      <c r="G8" s="218">
        <v>44729</v>
      </c>
      <c r="H8" s="238" t="s">
        <v>455</v>
      </c>
      <c r="I8" s="145">
        <v>44740</v>
      </c>
      <c r="J8" s="206">
        <f>I8+11</f>
        <v>44751</v>
      </c>
      <c r="K8" s="209" t="s">
        <v>360</v>
      </c>
      <c r="L8" s="50"/>
      <c r="M8" s="50"/>
      <c r="N8" s="50"/>
    </row>
    <row r="9" spans="1:14" s="34" customFormat="1" ht="30">
      <c r="A9" s="40" t="s">
        <v>456</v>
      </c>
      <c r="B9" s="237" t="s">
        <v>458</v>
      </c>
      <c r="C9" s="149" t="s">
        <v>457</v>
      </c>
      <c r="D9" s="148">
        <f t="shared" ref="D9" si="6">G9-2</f>
        <v>44734</v>
      </c>
      <c r="E9" s="148">
        <f t="shared" si="4"/>
        <v>44735</v>
      </c>
      <c r="F9" s="148">
        <f>G9-2</f>
        <v>44734</v>
      </c>
      <c r="G9" s="143">
        <v>44736</v>
      </c>
      <c r="H9" s="238" t="s">
        <v>459</v>
      </c>
      <c r="I9" s="145">
        <v>44747</v>
      </c>
      <c r="J9" s="206">
        <f>I9+11</f>
        <v>44758</v>
      </c>
      <c r="K9" s="209" t="s">
        <v>360</v>
      </c>
      <c r="M9" s="50"/>
      <c r="N9" s="50"/>
    </row>
    <row r="10" spans="1:14" s="34" customFormat="1" ht="30">
      <c r="A10" s="218" t="s">
        <v>460</v>
      </c>
      <c r="B10" s="218" t="str">
        <f t="shared" ref="B10" si="7">B90</f>
        <v xml:space="preserve">9332884 </v>
      </c>
      <c r="C10" s="218" t="s">
        <v>461</v>
      </c>
      <c r="D10" s="218">
        <f t="shared" si="3"/>
        <v>44742</v>
      </c>
      <c r="E10" s="218">
        <f t="shared" si="4"/>
        <v>44742</v>
      </c>
      <c r="F10" s="218">
        <f t="shared" si="5"/>
        <v>44740</v>
      </c>
      <c r="G10" s="218">
        <v>44743</v>
      </c>
      <c r="H10" s="144" t="s">
        <v>462</v>
      </c>
      <c r="I10" s="208">
        <v>44754</v>
      </c>
      <c r="J10" s="206">
        <f>I10+11</f>
        <v>44765</v>
      </c>
      <c r="K10" s="209" t="s">
        <v>360</v>
      </c>
      <c r="L10" s="50"/>
      <c r="M10" s="50"/>
      <c r="N10" s="50"/>
    </row>
    <row r="11" spans="1:14" s="34" customFormat="1">
      <c r="A11" s="440" t="s">
        <v>16</v>
      </c>
      <c r="B11" s="440"/>
      <c r="C11" s="440"/>
      <c r="D11" s="440"/>
      <c r="E11" s="440"/>
      <c r="F11" s="440"/>
      <c r="G11" s="440"/>
      <c r="H11" s="440"/>
      <c r="I11" s="440"/>
      <c r="J11" s="441"/>
      <c r="K11" s="231"/>
      <c r="L11" s="50"/>
      <c r="M11" s="50"/>
      <c r="N11" s="50"/>
    </row>
    <row r="12" spans="1:14" s="34" customFormat="1">
      <c r="A12" s="440" t="s">
        <v>17</v>
      </c>
      <c r="B12" s="440"/>
      <c r="C12" s="440"/>
      <c r="D12" s="440"/>
      <c r="E12" s="440"/>
      <c r="F12" s="440"/>
      <c r="G12" s="440"/>
      <c r="H12" s="440"/>
      <c r="I12" s="440"/>
      <c r="J12" s="441"/>
      <c r="K12" s="231"/>
      <c r="L12" s="50"/>
      <c r="M12" s="50"/>
      <c r="N12" s="50"/>
    </row>
    <row r="13" spans="1:14" s="34" customFormat="1">
      <c r="A13" s="440" t="s">
        <v>18</v>
      </c>
      <c r="B13" s="440"/>
      <c r="C13" s="440"/>
      <c r="D13" s="440"/>
      <c r="E13" s="440"/>
      <c r="F13" s="440"/>
      <c r="G13" s="440"/>
      <c r="H13" s="440"/>
      <c r="I13" s="440"/>
      <c r="J13" s="441"/>
      <c r="K13" s="231"/>
      <c r="L13" s="50"/>
      <c r="M13" s="50"/>
      <c r="N13" s="50"/>
    </row>
    <row r="14" spans="1:14" s="34" customFormat="1">
      <c r="A14" s="440" t="s">
        <v>19</v>
      </c>
      <c r="B14" s="440"/>
      <c r="C14" s="440"/>
      <c r="D14" s="440"/>
      <c r="E14" s="440"/>
      <c r="F14" s="440"/>
      <c r="G14" s="440"/>
      <c r="H14" s="440"/>
      <c r="I14" s="440"/>
      <c r="J14" s="441"/>
      <c r="K14" s="231"/>
      <c r="L14" s="50"/>
      <c r="M14" s="50"/>
      <c r="N14" s="50"/>
    </row>
    <row r="15" spans="1:14" s="34" customFormat="1">
      <c r="A15" s="440" t="s">
        <v>20</v>
      </c>
      <c r="B15" s="440"/>
      <c r="C15" s="440"/>
      <c r="D15" s="440"/>
      <c r="E15" s="440"/>
      <c r="F15" s="440"/>
      <c r="G15" s="440"/>
      <c r="H15" s="440"/>
      <c r="I15" s="440"/>
      <c r="J15" s="441"/>
      <c r="K15" s="231"/>
      <c r="L15" s="50"/>
      <c r="M15" s="50"/>
      <c r="N15" s="50"/>
    </row>
    <row r="16" spans="1:14" s="34" customFormat="1">
      <c r="A16" s="440" t="s">
        <v>21</v>
      </c>
      <c r="B16" s="440"/>
      <c r="C16" s="440"/>
      <c r="D16" s="440"/>
      <c r="E16" s="440"/>
      <c r="F16" s="440"/>
      <c r="G16" s="440"/>
      <c r="H16" s="440"/>
      <c r="I16" s="440"/>
      <c r="J16" s="441"/>
      <c r="K16" s="231"/>
      <c r="L16" s="50"/>
      <c r="M16" s="50"/>
      <c r="N16" s="50"/>
    </row>
    <row r="17" spans="1:16" s="34" customFormat="1">
      <c r="A17" s="442" t="s">
        <v>22</v>
      </c>
      <c r="B17" s="442"/>
      <c r="C17" s="442"/>
      <c r="D17" s="442"/>
      <c r="E17" s="442"/>
      <c r="F17" s="442"/>
      <c r="G17" s="442"/>
      <c r="H17" s="442"/>
      <c r="I17" s="442"/>
      <c r="J17" s="327"/>
      <c r="K17" s="231"/>
      <c r="L17" s="50"/>
      <c r="M17" s="50"/>
      <c r="N17" s="50"/>
    </row>
    <row r="18" spans="1:16" s="35" customFormat="1" ht="15" customHeight="1">
      <c r="A18" s="33"/>
      <c r="B18" s="33"/>
      <c r="C18" s="33"/>
      <c r="D18" s="33"/>
      <c r="E18" s="33"/>
      <c r="F18" s="33"/>
      <c r="G18" s="33"/>
      <c r="H18" s="33"/>
      <c r="I18" s="33"/>
      <c r="J18" s="98"/>
      <c r="K18" s="98"/>
      <c r="L18" s="122"/>
      <c r="M18" s="122"/>
      <c r="N18" s="122"/>
    </row>
    <row r="19" spans="1:16">
      <c r="A19" s="443" t="s">
        <v>23</v>
      </c>
      <c r="B19" s="444" t="s">
        <v>24</v>
      </c>
      <c r="C19" s="444"/>
      <c r="D19" s="444"/>
      <c r="E19" s="444"/>
      <c r="F19" s="444"/>
      <c r="G19" s="444"/>
      <c r="H19" s="444"/>
      <c r="I19" s="444"/>
    </row>
    <row r="20" spans="1:16">
      <c r="A20" s="443"/>
      <c r="B20" s="445" t="s">
        <v>25</v>
      </c>
      <c r="C20" s="445"/>
      <c r="D20" s="445"/>
      <c r="E20" s="445"/>
      <c r="F20" s="445"/>
      <c r="G20" s="445"/>
      <c r="H20" s="445"/>
      <c r="I20" s="445"/>
    </row>
    <row r="21" spans="1:16">
      <c r="A21" s="443"/>
      <c r="B21" s="446" t="s">
        <v>26</v>
      </c>
      <c r="C21" s="446"/>
      <c r="D21" s="446"/>
      <c r="E21" s="446"/>
      <c r="F21" s="446"/>
      <c r="G21" s="446"/>
      <c r="H21" s="446"/>
      <c r="I21" s="446"/>
    </row>
    <row r="22" spans="1:16">
      <c r="A22" s="378" t="s">
        <v>3</v>
      </c>
      <c r="B22" s="378" t="s">
        <v>4</v>
      </c>
      <c r="C22" s="378" t="s">
        <v>5</v>
      </c>
      <c r="D22" s="426" t="s">
        <v>6</v>
      </c>
      <c r="E22" s="426" t="s">
        <v>27</v>
      </c>
      <c r="F22" s="439" t="s">
        <v>28</v>
      </c>
      <c r="G22" s="219" t="s">
        <v>9</v>
      </c>
      <c r="H22" s="219" t="s">
        <v>12</v>
      </c>
      <c r="I22" s="219" t="s">
        <v>12</v>
      </c>
      <c r="K22" s="3"/>
    </row>
    <row r="23" spans="1:16" ht="30">
      <c r="A23" s="378"/>
      <c r="B23" s="378"/>
      <c r="C23" s="378"/>
      <c r="D23" s="426"/>
      <c r="E23" s="426"/>
      <c r="F23" s="439"/>
      <c r="G23" s="226" t="s">
        <v>13</v>
      </c>
      <c r="H23" s="219" t="s">
        <v>29</v>
      </c>
      <c r="I23" s="219" t="s">
        <v>30</v>
      </c>
      <c r="K23" s="3"/>
    </row>
    <row r="24" spans="1:16" ht="15" customHeight="1">
      <c r="A24" s="201" t="s">
        <v>373</v>
      </c>
      <c r="B24" s="202">
        <v>9345960</v>
      </c>
      <c r="C24" s="201" t="s">
        <v>374</v>
      </c>
      <c r="D24" s="214">
        <f>G24-1</f>
        <v>44716</v>
      </c>
      <c r="E24" s="214">
        <f>G24-1</f>
        <v>44716</v>
      </c>
      <c r="F24" s="118">
        <f>G24-2</f>
        <v>44715</v>
      </c>
      <c r="G24" s="215">
        <v>44717</v>
      </c>
      <c r="H24" s="118">
        <f>G24+15</f>
        <v>44732</v>
      </c>
      <c r="I24" s="147">
        <f>G24+22</f>
        <v>44739</v>
      </c>
    </row>
    <row r="25" spans="1:16" ht="15" customHeight="1">
      <c r="A25" s="201" t="s">
        <v>351</v>
      </c>
      <c r="B25" s="202">
        <v>9430777</v>
      </c>
      <c r="C25" s="201" t="s">
        <v>352</v>
      </c>
      <c r="D25" s="214">
        <f>G25-1</f>
        <v>44723</v>
      </c>
      <c r="E25" s="214">
        <f>G25-1</f>
        <v>44723</v>
      </c>
      <c r="F25" s="203">
        <f>G25-2</f>
        <v>44722</v>
      </c>
      <c r="G25" s="215">
        <f>G24+7</f>
        <v>44724</v>
      </c>
      <c r="H25" s="203">
        <f>G25+15</f>
        <v>44739</v>
      </c>
      <c r="I25" s="204">
        <f>G25+22</f>
        <v>44746</v>
      </c>
    </row>
    <row r="26" spans="1:16" ht="15" customHeight="1">
      <c r="A26" s="201" t="s">
        <v>473</v>
      </c>
      <c r="B26" s="202">
        <v>9227027</v>
      </c>
      <c r="C26" s="201" t="s">
        <v>470</v>
      </c>
      <c r="D26" s="214">
        <f>G26-1</f>
        <v>44730</v>
      </c>
      <c r="E26" s="214">
        <f>G26-1</f>
        <v>44730</v>
      </c>
      <c r="F26" s="203">
        <f>G26-2</f>
        <v>44729</v>
      </c>
      <c r="G26" s="215">
        <f>G25+7</f>
        <v>44731</v>
      </c>
      <c r="H26" s="203">
        <f>G26+15</f>
        <v>44746</v>
      </c>
      <c r="I26" s="204">
        <f>G26+22</f>
        <v>44753</v>
      </c>
    </row>
    <row r="27" spans="1:16" s="8" customFormat="1" ht="15" customHeight="1">
      <c r="A27" s="201" t="s">
        <v>472</v>
      </c>
      <c r="B27" s="202">
        <v>9238777</v>
      </c>
      <c r="C27" s="146" t="s">
        <v>471</v>
      </c>
      <c r="D27" s="148">
        <f>G27-1</f>
        <v>44737</v>
      </c>
      <c r="E27" s="148">
        <f>G27-1</f>
        <v>44737</v>
      </c>
      <c r="F27" s="118">
        <f>G27-2</f>
        <v>44736</v>
      </c>
      <c r="G27" s="215">
        <f>G26+7</f>
        <v>44738</v>
      </c>
      <c r="H27" s="203">
        <f>G27+15</f>
        <v>44753</v>
      </c>
      <c r="I27" s="204">
        <f>G27+22</f>
        <v>44760</v>
      </c>
      <c r="O27" s="3"/>
      <c r="P27" s="3"/>
    </row>
    <row r="28" spans="1:16">
      <c r="A28" s="436" t="s">
        <v>31</v>
      </c>
      <c r="B28" s="436"/>
      <c r="C28" s="436"/>
      <c r="D28" s="436"/>
      <c r="E28" s="436"/>
      <c r="F28" s="436"/>
      <c r="G28" s="436"/>
      <c r="H28" s="436"/>
      <c r="I28" s="150"/>
    </row>
    <row r="29" spans="1:16">
      <c r="A29" s="436" t="s">
        <v>32</v>
      </c>
      <c r="B29" s="436"/>
      <c r="C29" s="436"/>
      <c r="D29" s="436"/>
      <c r="E29" s="436"/>
      <c r="F29" s="436"/>
      <c r="G29" s="436"/>
      <c r="H29" s="436"/>
      <c r="I29" s="150"/>
    </row>
    <row r="30" spans="1:16" ht="15" customHeight="1">
      <c r="A30" s="47"/>
      <c r="B30" s="10"/>
      <c r="C30" s="10"/>
      <c r="D30" s="10"/>
      <c r="E30" s="10"/>
      <c r="F30" s="10"/>
      <c r="G30" s="10"/>
      <c r="H30" s="10"/>
      <c r="I30" s="47"/>
      <c r="J30" s="47"/>
    </row>
    <row r="31" spans="1:16" ht="15" customHeight="1">
      <c r="A31" s="47"/>
      <c r="B31" s="10"/>
      <c r="C31" s="10"/>
      <c r="D31" s="10"/>
      <c r="E31" s="10"/>
      <c r="F31" s="10"/>
      <c r="G31" s="10"/>
      <c r="H31" s="10"/>
      <c r="I31" s="47"/>
      <c r="J31" s="47"/>
    </row>
    <row r="32" spans="1:16" ht="18">
      <c r="A32" s="437" t="s">
        <v>33</v>
      </c>
      <c r="B32" s="423" t="s">
        <v>34</v>
      </c>
      <c r="C32" s="423"/>
      <c r="D32" s="423"/>
      <c r="E32" s="423"/>
      <c r="F32" s="423"/>
      <c r="G32" s="423"/>
      <c r="H32" s="423"/>
      <c r="I32" s="423"/>
      <c r="J32" s="423"/>
      <c r="K32" s="423"/>
      <c r="L32" s="423"/>
    </row>
    <row r="33" spans="1:14" ht="18">
      <c r="A33" s="437"/>
      <c r="B33" s="438" t="s">
        <v>335</v>
      </c>
      <c r="C33" s="438"/>
      <c r="D33" s="438"/>
      <c r="E33" s="438"/>
      <c r="F33" s="438"/>
      <c r="G33" s="438"/>
      <c r="H33" s="438"/>
      <c r="I33" s="438"/>
      <c r="J33" s="438"/>
      <c r="K33" s="438"/>
      <c r="L33" s="438"/>
    </row>
    <row r="34" spans="1:14" ht="18">
      <c r="A34" s="437"/>
      <c r="B34" s="423" t="s">
        <v>35</v>
      </c>
      <c r="C34" s="423"/>
      <c r="D34" s="423"/>
      <c r="E34" s="423"/>
      <c r="F34" s="423"/>
      <c r="G34" s="423"/>
      <c r="H34" s="423"/>
      <c r="I34" s="423"/>
      <c r="J34" s="423"/>
      <c r="K34" s="423"/>
      <c r="L34" s="423"/>
    </row>
    <row r="35" spans="1:14" ht="15" customHeight="1">
      <c r="A35" s="378" t="s">
        <v>3</v>
      </c>
      <c r="B35" s="378" t="s">
        <v>4</v>
      </c>
      <c r="C35" s="378" t="s">
        <v>5</v>
      </c>
      <c r="D35" s="379" t="s">
        <v>36</v>
      </c>
      <c r="E35" s="379" t="s">
        <v>27</v>
      </c>
      <c r="F35" s="379" t="s">
        <v>37</v>
      </c>
      <c r="G35" s="219" t="s">
        <v>38</v>
      </c>
      <c r="H35" s="381" t="s">
        <v>10</v>
      </c>
      <c r="I35" s="236" t="s">
        <v>12</v>
      </c>
      <c r="J35" s="236" t="s">
        <v>12</v>
      </c>
      <c r="K35" s="236" t="s">
        <v>12</v>
      </c>
      <c r="L35" s="236" t="s">
        <v>12</v>
      </c>
    </row>
    <row r="36" spans="1:14" ht="45">
      <c r="A36" s="378"/>
      <c r="B36" s="378"/>
      <c r="C36" s="378"/>
      <c r="D36" s="379"/>
      <c r="E36" s="379"/>
      <c r="F36" s="379"/>
      <c r="G36" s="226" t="s">
        <v>13</v>
      </c>
      <c r="H36" s="381"/>
      <c r="I36" s="235" t="s">
        <v>39</v>
      </c>
      <c r="J36" s="235" t="s">
        <v>40</v>
      </c>
      <c r="K36" s="235" t="s">
        <v>41</v>
      </c>
      <c r="L36" s="235" t="s">
        <v>42</v>
      </c>
    </row>
    <row r="37" spans="1:14" ht="17.25" customHeight="1">
      <c r="A37" s="22" t="s">
        <v>358</v>
      </c>
      <c r="B37" s="17"/>
      <c r="C37" s="66" t="s">
        <v>354</v>
      </c>
      <c r="D37" s="70">
        <f>G37-2</f>
        <v>44706</v>
      </c>
      <c r="E37" s="70">
        <f>G37-2</f>
        <v>44706</v>
      </c>
      <c r="F37" s="70">
        <f>G37-3</f>
        <v>44705</v>
      </c>
      <c r="G37" s="71">
        <v>44708</v>
      </c>
      <c r="H37" s="152" t="s">
        <v>401</v>
      </c>
      <c r="I37" s="145">
        <f>G37+32</f>
        <v>44740</v>
      </c>
      <c r="J37" s="145">
        <f>G37+40</f>
        <v>44748</v>
      </c>
      <c r="K37" s="145">
        <f>G37+41</f>
        <v>44749</v>
      </c>
      <c r="L37" s="145">
        <f>J37-2</f>
        <v>44746</v>
      </c>
    </row>
    <row r="38" spans="1:14" s="73" customFormat="1" ht="17.25" customHeight="1">
      <c r="A38" s="79" t="s">
        <v>108</v>
      </c>
      <c r="B38" s="80"/>
      <c r="C38" s="81" t="s">
        <v>109</v>
      </c>
      <c r="D38" s="70">
        <f>G38-1</f>
        <v>44722</v>
      </c>
      <c r="E38" s="70">
        <f>D38</f>
        <v>44722</v>
      </c>
      <c r="F38" s="70">
        <f>G38-2</f>
        <v>44721</v>
      </c>
      <c r="G38" s="71">
        <v>44723</v>
      </c>
      <c r="H38" s="152" t="s">
        <v>402</v>
      </c>
      <c r="I38" s="145">
        <f>G38+32</f>
        <v>44755</v>
      </c>
      <c r="J38" s="145">
        <f>G38+40</f>
        <v>44763</v>
      </c>
      <c r="K38" s="145">
        <f>G38+41</f>
        <v>44764</v>
      </c>
      <c r="L38" s="145">
        <f>J38-2</f>
        <v>44761</v>
      </c>
      <c r="M38" s="72"/>
      <c r="N38" s="72"/>
    </row>
    <row r="39" spans="1:14" ht="17.25" customHeight="1">
      <c r="A39" s="79" t="s">
        <v>353</v>
      </c>
      <c r="B39" s="80"/>
      <c r="C39" s="81" t="s">
        <v>111</v>
      </c>
      <c r="D39" s="70">
        <f>G39-1</f>
        <v>44732</v>
      </c>
      <c r="E39" s="70">
        <f>D39</f>
        <v>44732</v>
      </c>
      <c r="F39" s="70">
        <f>G39-2</f>
        <v>44731</v>
      </c>
      <c r="G39" s="71">
        <v>44733</v>
      </c>
      <c r="H39" s="152" t="s">
        <v>403</v>
      </c>
      <c r="I39" s="145">
        <f>G39+32</f>
        <v>44765</v>
      </c>
      <c r="J39" s="145">
        <f>G39+40</f>
        <v>44773</v>
      </c>
      <c r="K39" s="145">
        <f>G39+41</f>
        <v>44774</v>
      </c>
      <c r="L39" s="145">
        <f>J39-2</f>
        <v>44771</v>
      </c>
    </row>
    <row r="40" spans="1:14" s="73" customFormat="1" ht="17.25" customHeight="1">
      <c r="A40" s="79" t="s">
        <v>355</v>
      </c>
      <c r="B40" s="80"/>
      <c r="C40" s="81" t="s">
        <v>354</v>
      </c>
      <c r="D40" s="70">
        <f>G40-1</f>
        <v>44736</v>
      </c>
      <c r="E40" s="70">
        <f>D40</f>
        <v>44736</v>
      </c>
      <c r="F40" s="70">
        <f>G40-2</f>
        <v>44735</v>
      </c>
      <c r="G40" s="71">
        <v>44737</v>
      </c>
      <c r="H40" s="152" t="s">
        <v>404</v>
      </c>
      <c r="I40" s="145">
        <f>G40+32</f>
        <v>44769</v>
      </c>
      <c r="J40" s="145">
        <f>G40+40</f>
        <v>44777</v>
      </c>
      <c r="K40" s="145">
        <f>G40+41</f>
        <v>44778</v>
      </c>
      <c r="L40" s="145">
        <f>J40-2</f>
        <v>44775</v>
      </c>
      <c r="M40" s="72"/>
      <c r="N40" s="72"/>
    </row>
    <row r="41" spans="1:14" ht="15" customHeight="1">
      <c r="A41" s="436" t="s">
        <v>43</v>
      </c>
      <c r="B41" s="436"/>
      <c r="C41" s="436"/>
      <c r="D41" s="436"/>
      <c r="E41" s="436"/>
      <c r="F41" s="436"/>
      <c r="G41" s="436"/>
      <c r="H41" s="436"/>
      <c r="I41" s="436"/>
      <c r="J41" s="436"/>
      <c r="K41" s="436"/>
      <c r="L41" s="436"/>
    </row>
    <row r="42" spans="1:14" ht="15" customHeight="1">
      <c r="A42" s="436" t="s">
        <v>44</v>
      </c>
      <c r="B42" s="436"/>
      <c r="C42" s="436"/>
      <c r="D42" s="436"/>
      <c r="E42" s="436"/>
      <c r="F42" s="436"/>
      <c r="G42" s="436"/>
      <c r="H42" s="436"/>
      <c r="I42" s="436"/>
      <c r="J42" s="436"/>
      <c r="K42" s="436"/>
      <c r="L42" s="436"/>
    </row>
    <row r="43" spans="1:14" ht="15" customHeight="1">
      <c r="A43" s="436" t="s">
        <v>45</v>
      </c>
      <c r="B43" s="436"/>
      <c r="C43" s="436"/>
      <c r="D43" s="436"/>
      <c r="E43" s="436"/>
      <c r="F43" s="436"/>
      <c r="G43" s="436"/>
      <c r="H43" s="436"/>
      <c r="I43" s="436"/>
      <c r="J43" s="436"/>
      <c r="K43" s="436"/>
      <c r="L43" s="436"/>
    </row>
    <row r="44" spans="1:14" ht="15" customHeight="1">
      <c r="A44" s="47"/>
      <c r="B44" s="10"/>
      <c r="C44" s="10"/>
      <c r="D44" s="10"/>
      <c r="E44" s="10"/>
      <c r="F44" s="10"/>
      <c r="G44" s="10"/>
      <c r="H44" s="10"/>
      <c r="I44" s="47"/>
      <c r="J44" s="47"/>
    </row>
    <row r="45" spans="1:14" ht="15.75" customHeight="1">
      <c r="A45" s="437" t="s">
        <v>33</v>
      </c>
      <c r="B45" s="423" t="s">
        <v>34</v>
      </c>
      <c r="C45" s="423"/>
      <c r="D45" s="423"/>
      <c r="E45" s="423"/>
      <c r="F45" s="423"/>
      <c r="G45" s="423"/>
      <c r="H45" s="423"/>
      <c r="I45" s="423"/>
      <c r="J45" s="423"/>
      <c r="K45" s="423"/>
      <c r="L45" s="423"/>
    </row>
    <row r="46" spans="1:14" ht="15.75" customHeight="1">
      <c r="A46" s="437"/>
      <c r="B46" s="438" t="s">
        <v>366</v>
      </c>
      <c r="C46" s="438"/>
      <c r="D46" s="438"/>
      <c r="E46" s="438"/>
      <c r="F46" s="438"/>
      <c r="G46" s="438"/>
      <c r="H46" s="438"/>
      <c r="I46" s="438"/>
      <c r="J46" s="438"/>
      <c r="K46" s="438"/>
      <c r="L46" s="438"/>
    </row>
    <row r="47" spans="1:14" ht="15.75" customHeight="1">
      <c r="A47" s="437"/>
      <c r="B47" s="423" t="s">
        <v>371</v>
      </c>
      <c r="C47" s="423"/>
      <c r="D47" s="423"/>
      <c r="E47" s="423"/>
      <c r="F47" s="423"/>
      <c r="G47" s="423"/>
      <c r="H47" s="423"/>
      <c r="I47" s="423"/>
      <c r="J47" s="423"/>
      <c r="K47" s="423"/>
      <c r="L47" s="423"/>
    </row>
    <row r="48" spans="1:14" ht="15" customHeight="1">
      <c r="A48" s="378" t="s">
        <v>3</v>
      </c>
      <c r="B48" s="378" t="s">
        <v>4</v>
      </c>
      <c r="C48" s="378" t="s">
        <v>5</v>
      </c>
      <c r="D48" s="379" t="s">
        <v>36</v>
      </c>
      <c r="E48" s="379" t="s">
        <v>27</v>
      </c>
      <c r="F48" s="379" t="s">
        <v>37</v>
      </c>
      <c r="G48" s="219" t="s">
        <v>38</v>
      </c>
      <c r="H48" s="381" t="s">
        <v>10</v>
      </c>
      <c r="I48" s="236" t="s">
        <v>12</v>
      </c>
      <c r="J48" s="236" t="s">
        <v>12</v>
      </c>
      <c r="K48" s="236" t="s">
        <v>12</v>
      </c>
      <c r="L48" s="236" t="s">
        <v>12</v>
      </c>
    </row>
    <row r="49" spans="1:12" ht="45">
      <c r="A49" s="378"/>
      <c r="B49" s="378"/>
      <c r="C49" s="378"/>
      <c r="D49" s="379"/>
      <c r="E49" s="379"/>
      <c r="F49" s="379"/>
      <c r="G49" s="226" t="s">
        <v>13</v>
      </c>
      <c r="H49" s="381"/>
      <c r="I49" s="235" t="s">
        <v>39</v>
      </c>
      <c r="J49" s="235" t="s">
        <v>40</v>
      </c>
      <c r="K49" s="235" t="s">
        <v>41</v>
      </c>
      <c r="L49" s="235" t="s">
        <v>42</v>
      </c>
    </row>
    <row r="50" spans="1:12" ht="16.5" customHeight="1">
      <c r="A50" s="79"/>
      <c r="B50" s="80"/>
      <c r="C50" s="81"/>
      <c r="D50" s="70"/>
      <c r="E50" s="70"/>
      <c r="F50" s="70"/>
      <c r="G50" s="71"/>
      <c r="H50" s="151" t="s">
        <v>367</v>
      </c>
      <c r="I50" s="145">
        <f>G50+32</f>
        <v>32</v>
      </c>
      <c r="J50" s="145">
        <f>G50+40</f>
        <v>40</v>
      </c>
      <c r="K50" s="145">
        <f>G50+41</f>
        <v>41</v>
      </c>
      <c r="L50" s="145">
        <f>J50-2</f>
        <v>38</v>
      </c>
    </row>
    <row r="51" spans="1:12" ht="16.5" customHeight="1">
      <c r="A51" s="79"/>
      <c r="B51" s="80"/>
      <c r="C51" s="81"/>
      <c r="D51" s="70"/>
      <c r="E51" s="70"/>
      <c r="F51" s="70"/>
      <c r="G51" s="71"/>
      <c r="H51" s="151" t="s">
        <v>368</v>
      </c>
      <c r="I51" s="145">
        <f>G51+32</f>
        <v>32</v>
      </c>
      <c r="J51" s="145">
        <f>G51+40</f>
        <v>40</v>
      </c>
      <c r="K51" s="145">
        <f>G51+41</f>
        <v>41</v>
      </c>
      <c r="L51" s="145">
        <f>J51-2</f>
        <v>38</v>
      </c>
    </row>
    <row r="52" spans="1:12" ht="16.5" customHeight="1">
      <c r="A52" s="79"/>
      <c r="B52" s="80"/>
      <c r="C52" s="81"/>
      <c r="D52" s="70"/>
      <c r="E52" s="70"/>
      <c r="F52" s="70"/>
      <c r="G52" s="71"/>
      <c r="H52" s="151" t="s">
        <v>369</v>
      </c>
      <c r="I52" s="145">
        <f>G52+32</f>
        <v>32</v>
      </c>
      <c r="J52" s="145">
        <f>G52+40</f>
        <v>40</v>
      </c>
      <c r="K52" s="145">
        <f>G52+41</f>
        <v>41</v>
      </c>
      <c r="L52" s="145">
        <f>J52-2</f>
        <v>38</v>
      </c>
    </row>
    <row r="53" spans="1:12" ht="16.5" customHeight="1">
      <c r="A53" s="79"/>
      <c r="B53" s="80"/>
      <c r="C53" s="81"/>
      <c r="D53" s="70"/>
      <c r="E53" s="70"/>
      <c r="F53" s="70"/>
      <c r="G53" s="71"/>
      <c r="H53" s="151" t="s">
        <v>370</v>
      </c>
      <c r="I53" s="145">
        <f>G53+32</f>
        <v>32</v>
      </c>
      <c r="J53" s="145">
        <f>G53+40</f>
        <v>40</v>
      </c>
      <c r="K53" s="145">
        <f>G53+41</f>
        <v>41</v>
      </c>
      <c r="L53" s="145">
        <f>J53-2</f>
        <v>38</v>
      </c>
    </row>
    <row r="54" spans="1:12">
      <c r="A54" s="47"/>
      <c r="B54" s="10"/>
      <c r="C54" s="10"/>
      <c r="D54" s="10"/>
      <c r="E54" s="10"/>
      <c r="F54" s="10"/>
      <c r="G54" s="10"/>
      <c r="H54" s="10"/>
      <c r="I54" s="47"/>
      <c r="J54" s="47"/>
    </row>
    <row r="55" spans="1:12" ht="18">
      <c r="A55" s="434" t="s">
        <v>46</v>
      </c>
      <c r="B55" s="423" t="s">
        <v>47</v>
      </c>
      <c r="C55" s="423"/>
      <c r="D55" s="423"/>
      <c r="E55" s="423"/>
      <c r="F55" s="423"/>
      <c r="G55" s="423"/>
      <c r="H55" s="423"/>
      <c r="I55" s="423"/>
      <c r="J55" s="423"/>
    </row>
    <row r="56" spans="1:12" ht="18">
      <c r="A56" s="434"/>
      <c r="B56" s="435" t="s">
        <v>1</v>
      </c>
      <c r="C56" s="435"/>
      <c r="D56" s="435"/>
      <c r="E56" s="435"/>
      <c r="F56" s="435"/>
      <c r="G56" s="435"/>
      <c r="H56" s="435"/>
      <c r="I56" s="435"/>
      <c r="J56" s="435"/>
    </row>
    <row r="57" spans="1:12" ht="18">
      <c r="A57" s="434"/>
      <c r="B57" s="435" t="s">
        <v>2</v>
      </c>
      <c r="C57" s="435"/>
      <c r="D57" s="435"/>
      <c r="E57" s="435"/>
      <c r="F57" s="435"/>
      <c r="G57" s="435"/>
      <c r="H57" s="435"/>
      <c r="I57" s="435"/>
      <c r="J57" s="435"/>
    </row>
    <row r="58" spans="1:12" ht="15" customHeight="1">
      <c r="A58" s="378" t="s">
        <v>3</v>
      </c>
      <c r="B58" s="378" t="s">
        <v>4</v>
      </c>
      <c r="C58" s="378" t="s">
        <v>5</v>
      </c>
      <c r="D58" s="379" t="s">
        <v>36</v>
      </c>
      <c r="E58" s="379" t="s">
        <v>27</v>
      </c>
      <c r="F58" s="379" t="s">
        <v>48</v>
      </c>
      <c r="G58" s="219" t="s">
        <v>38</v>
      </c>
      <c r="H58" s="431" t="s">
        <v>49</v>
      </c>
      <c r="I58" s="431" t="s">
        <v>50</v>
      </c>
      <c r="J58" s="431" t="s">
        <v>51</v>
      </c>
    </row>
    <row r="59" spans="1:12">
      <c r="A59" s="378"/>
      <c r="B59" s="378"/>
      <c r="C59" s="378"/>
      <c r="D59" s="379"/>
      <c r="E59" s="379"/>
      <c r="F59" s="379"/>
      <c r="G59" s="226" t="s">
        <v>13</v>
      </c>
      <c r="H59" s="431"/>
      <c r="I59" s="431"/>
      <c r="J59" s="431"/>
    </row>
    <row r="60" spans="1:12" ht="18" customHeight="1">
      <c r="A60" s="121" t="s">
        <v>393</v>
      </c>
      <c r="B60" s="153" t="s">
        <v>325</v>
      </c>
      <c r="C60" s="121" t="s">
        <v>384</v>
      </c>
      <c r="D60" s="140">
        <f t="shared" ref="D60" si="8">G60-2</f>
        <v>44716</v>
      </c>
      <c r="E60" s="140">
        <f t="shared" ref="E60" si="9">G60-1</f>
        <v>44717</v>
      </c>
      <c r="F60" s="140">
        <f>G60-2</f>
        <v>44716</v>
      </c>
      <c r="G60" s="120">
        <v>44718</v>
      </c>
      <c r="H60" s="145">
        <f>G60+31</f>
        <v>44749</v>
      </c>
      <c r="I60" s="145">
        <f>H60+4</f>
        <v>44753</v>
      </c>
      <c r="J60" s="145">
        <f>I60+2</f>
        <v>44755</v>
      </c>
      <c r="K60" s="116"/>
    </row>
    <row r="61" spans="1:12" ht="18" customHeight="1">
      <c r="A61" s="117" t="s">
        <v>385</v>
      </c>
      <c r="B61" s="153"/>
      <c r="C61" s="121"/>
      <c r="D61" s="140">
        <f t="shared" ref="D61:D64" si="10">G61-2</f>
        <v>44723</v>
      </c>
      <c r="E61" s="140">
        <f t="shared" ref="E61:E64" si="11">G61-1</f>
        <v>44724</v>
      </c>
      <c r="F61" s="140">
        <f>G61-2</f>
        <v>44723</v>
      </c>
      <c r="G61" s="120">
        <f>G60+7</f>
        <v>44725</v>
      </c>
      <c r="H61" s="145">
        <f t="shared" ref="H61:H63" si="12">G61+31</f>
        <v>44756</v>
      </c>
      <c r="I61" s="145">
        <f t="shared" ref="I61:I63" si="13">H61+4</f>
        <v>44760</v>
      </c>
      <c r="J61" s="145">
        <f t="shared" ref="J61:J63" si="14">I61+2</f>
        <v>44762</v>
      </c>
    </row>
    <row r="62" spans="1:12" ht="18" customHeight="1">
      <c r="A62" s="121" t="s">
        <v>394</v>
      </c>
      <c r="B62" s="153" t="s">
        <v>326</v>
      </c>
      <c r="C62" s="121" t="s">
        <v>386</v>
      </c>
      <c r="D62" s="140">
        <f t="shared" si="10"/>
        <v>44733</v>
      </c>
      <c r="E62" s="140">
        <f t="shared" si="11"/>
        <v>44734</v>
      </c>
      <c r="F62" s="140">
        <f t="shared" ref="F62:F63" si="15">G62-2</f>
        <v>44733</v>
      </c>
      <c r="G62" s="120">
        <v>44735</v>
      </c>
      <c r="H62" s="145">
        <f t="shared" si="12"/>
        <v>44766</v>
      </c>
      <c r="I62" s="145">
        <f t="shared" si="13"/>
        <v>44770</v>
      </c>
      <c r="J62" s="145">
        <f t="shared" si="14"/>
        <v>44772</v>
      </c>
    </row>
    <row r="63" spans="1:12" ht="18" customHeight="1">
      <c r="A63" s="117" t="s">
        <v>385</v>
      </c>
      <c r="B63" s="153"/>
      <c r="C63" s="121"/>
      <c r="D63" s="140">
        <f t="shared" si="10"/>
        <v>44737</v>
      </c>
      <c r="E63" s="140">
        <f t="shared" si="11"/>
        <v>44738</v>
      </c>
      <c r="F63" s="140">
        <f t="shared" si="15"/>
        <v>44737</v>
      </c>
      <c r="G63" s="120">
        <v>44739</v>
      </c>
      <c r="H63" s="145">
        <f t="shared" si="12"/>
        <v>44770</v>
      </c>
      <c r="I63" s="145">
        <f t="shared" si="13"/>
        <v>44774</v>
      </c>
      <c r="J63" s="145">
        <f t="shared" si="14"/>
        <v>44776</v>
      </c>
    </row>
    <row r="64" spans="1:12" ht="18" customHeight="1">
      <c r="A64" s="117" t="s">
        <v>385</v>
      </c>
      <c r="B64" s="153"/>
      <c r="C64" s="121"/>
      <c r="D64" s="140">
        <f t="shared" si="10"/>
        <v>44743</v>
      </c>
      <c r="E64" s="140">
        <f t="shared" si="11"/>
        <v>44744</v>
      </c>
      <c r="F64" s="140">
        <f>G64-2</f>
        <v>44743</v>
      </c>
      <c r="G64" s="120">
        <v>44745</v>
      </c>
      <c r="H64" s="145">
        <f>G64+31</f>
        <v>44776</v>
      </c>
      <c r="I64" s="145">
        <f>H64+4</f>
        <v>44780</v>
      </c>
      <c r="J64" s="145">
        <f>I64+2</f>
        <v>44782</v>
      </c>
    </row>
    <row r="65" spans="1:14">
      <c r="A65" s="420" t="s">
        <v>52</v>
      </c>
      <c r="B65" s="420"/>
      <c r="C65" s="420"/>
      <c r="D65" s="420"/>
      <c r="E65" s="420"/>
      <c r="F65" s="420"/>
      <c r="G65" s="420"/>
      <c r="H65" s="420"/>
      <c r="I65" s="420"/>
      <c r="J65" s="420"/>
      <c r="K65" s="3"/>
    </row>
    <row r="66" spans="1:14" s="34" customFormat="1">
      <c r="A66" s="433" t="s">
        <v>53</v>
      </c>
      <c r="B66" s="433"/>
      <c r="C66" s="433"/>
      <c r="D66" s="433"/>
      <c r="E66" s="433"/>
      <c r="F66" s="433"/>
      <c r="G66" s="433"/>
      <c r="H66" s="433"/>
      <c r="I66" s="433"/>
      <c r="J66" s="433"/>
      <c r="K66" s="3"/>
      <c r="L66" s="8"/>
      <c r="M66" s="50"/>
      <c r="N66" s="50"/>
    </row>
    <row r="67" spans="1:14" s="35" customFormat="1">
      <c r="A67" s="3"/>
      <c r="B67" s="3"/>
      <c r="C67" s="3"/>
      <c r="D67" s="3"/>
      <c r="E67" s="3"/>
      <c r="F67" s="3"/>
      <c r="G67" s="3"/>
      <c r="H67" s="3"/>
      <c r="I67" s="3"/>
      <c r="J67" s="3"/>
      <c r="K67" s="3"/>
      <c r="L67" s="8"/>
      <c r="M67" s="122"/>
      <c r="N67" s="122"/>
    </row>
    <row r="68" spans="1:14" ht="18">
      <c r="A68" s="428" t="s">
        <v>54</v>
      </c>
      <c r="B68" s="423" t="s">
        <v>47</v>
      </c>
      <c r="C68" s="423"/>
      <c r="D68" s="423"/>
      <c r="E68" s="423"/>
      <c r="F68" s="423"/>
      <c r="G68" s="423"/>
      <c r="H68" s="423"/>
      <c r="I68" s="423"/>
      <c r="J68" s="423"/>
    </row>
    <row r="69" spans="1:14" ht="18" customHeight="1">
      <c r="A69" s="428"/>
      <c r="B69" s="423" t="s">
        <v>55</v>
      </c>
      <c r="C69" s="423"/>
      <c r="D69" s="423"/>
      <c r="E69" s="423"/>
      <c r="F69" s="423"/>
      <c r="G69" s="423"/>
      <c r="H69" s="423"/>
      <c r="I69" s="423"/>
      <c r="J69" s="423"/>
    </row>
    <row r="70" spans="1:14" ht="18" customHeight="1">
      <c r="A70" s="428"/>
      <c r="B70" s="423" t="s">
        <v>56</v>
      </c>
      <c r="C70" s="423"/>
      <c r="D70" s="423"/>
      <c r="E70" s="423"/>
      <c r="F70" s="423"/>
      <c r="G70" s="423"/>
      <c r="H70" s="423"/>
      <c r="I70" s="423"/>
      <c r="J70" s="423"/>
    </row>
    <row r="71" spans="1:14">
      <c r="A71" s="378" t="s">
        <v>3</v>
      </c>
      <c r="B71" s="378" t="s">
        <v>4</v>
      </c>
      <c r="C71" s="378" t="s">
        <v>5</v>
      </c>
      <c r="D71" s="426" t="s">
        <v>36</v>
      </c>
      <c r="E71" s="426" t="s">
        <v>27</v>
      </c>
      <c r="F71" s="426" t="s">
        <v>48</v>
      </c>
      <c r="G71" s="219" t="s">
        <v>38</v>
      </c>
      <c r="H71" s="432" t="s">
        <v>57</v>
      </c>
      <c r="I71" s="431" t="s">
        <v>58</v>
      </c>
      <c r="J71" s="432" t="s">
        <v>59</v>
      </c>
    </row>
    <row r="72" spans="1:14">
      <c r="A72" s="378"/>
      <c r="B72" s="378"/>
      <c r="C72" s="378"/>
      <c r="D72" s="426"/>
      <c r="E72" s="426"/>
      <c r="F72" s="426"/>
      <c r="G72" s="226" t="s">
        <v>13</v>
      </c>
      <c r="H72" s="432"/>
      <c r="I72" s="431"/>
      <c r="J72" s="432"/>
    </row>
    <row r="73" spans="1:14" ht="16.5" customHeight="1">
      <c r="A73" s="121" t="s">
        <v>341</v>
      </c>
      <c r="B73" s="153" t="s">
        <v>327</v>
      </c>
      <c r="C73" s="121" t="s">
        <v>338</v>
      </c>
      <c r="D73" s="141">
        <f t="shared" ref="D73" si="16">G73-3</f>
        <v>44710</v>
      </c>
      <c r="E73" s="140">
        <f t="shared" ref="E73" si="17">G73-3</f>
        <v>44710</v>
      </c>
      <c r="F73" s="140">
        <f t="shared" ref="F73" si="18">G73-3</f>
        <v>44710</v>
      </c>
      <c r="G73" s="120">
        <v>44713</v>
      </c>
      <c r="H73" s="145">
        <f t="shared" ref="H73" si="19">G73+31</f>
        <v>44744</v>
      </c>
      <c r="I73" s="142">
        <f t="shared" ref="I73" si="20">G73+34</f>
        <v>44747</v>
      </c>
      <c r="J73" s="145">
        <f t="shared" ref="J73" si="21">I73+4</f>
        <v>44751</v>
      </c>
    </row>
    <row r="74" spans="1:14" ht="16.5" customHeight="1">
      <c r="A74" s="117" t="s">
        <v>395</v>
      </c>
      <c r="B74" s="153" t="s">
        <v>328</v>
      </c>
      <c r="C74" s="121" t="s">
        <v>387</v>
      </c>
      <c r="D74" s="141">
        <f t="shared" ref="D74:D77" si="22">G74-3</f>
        <v>44717</v>
      </c>
      <c r="E74" s="141">
        <f t="shared" ref="E74:E77" si="23">G74-3</f>
        <v>44717</v>
      </c>
      <c r="F74" s="140">
        <f t="shared" ref="F74:F77" si="24">G74-3</f>
        <v>44717</v>
      </c>
      <c r="G74" s="154">
        <v>44720</v>
      </c>
      <c r="H74" s="142">
        <f t="shared" ref="H74:H77" si="25">G74+31</f>
        <v>44751</v>
      </c>
      <c r="I74" s="142">
        <f>G74+34</f>
        <v>44754</v>
      </c>
      <c r="J74" s="145">
        <f>I74+4</f>
        <v>44758</v>
      </c>
      <c r="K74" s="217" t="s">
        <v>359</v>
      </c>
    </row>
    <row r="75" spans="1:14" ht="16.5" customHeight="1">
      <c r="A75" s="117" t="s">
        <v>396</v>
      </c>
      <c r="B75" s="153" t="s">
        <v>329</v>
      </c>
      <c r="C75" s="121" t="s">
        <v>388</v>
      </c>
      <c r="D75" s="141">
        <f t="shared" si="22"/>
        <v>44726</v>
      </c>
      <c r="E75" s="141">
        <f t="shared" si="23"/>
        <v>44726</v>
      </c>
      <c r="F75" s="140">
        <f t="shared" si="24"/>
        <v>44726</v>
      </c>
      <c r="G75" s="154">
        <v>44729</v>
      </c>
      <c r="H75" s="142">
        <f t="shared" si="25"/>
        <v>44760</v>
      </c>
      <c r="I75" s="142">
        <f t="shared" ref="I75" si="26">G75+34</f>
        <v>44763</v>
      </c>
      <c r="J75" s="145">
        <f t="shared" ref="J75" si="27">I75+4</f>
        <v>44767</v>
      </c>
      <c r="K75" s="217" t="s">
        <v>375</v>
      </c>
    </row>
    <row r="76" spans="1:14" ht="16.5" customHeight="1">
      <c r="A76" s="117" t="s">
        <v>385</v>
      </c>
      <c r="B76" s="153"/>
      <c r="C76" s="121"/>
      <c r="D76" s="141">
        <f t="shared" ref="D76" si="28">G76-3</f>
        <v>44733</v>
      </c>
      <c r="E76" s="140">
        <f t="shared" ref="E76" si="29">G76-3</f>
        <v>44733</v>
      </c>
      <c r="F76" s="140">
        <f t="shared" ref="F76" si="30">G76-3</f>
        <v>44733</v>
      </c>
      <c r="G76" s="154">
        <f t="shared" ref="G76" si="31">G75+7</f>
        <v>44736</v>
      </c>
      <c r="H76" s="142">
        <f t="shared" si="25"/>
        <v>44767</v>
      </c>
      <c r="I76" s="142">
        <f t="shared" ref="I76:I77" si="32">G76+34</f>
        <v>44770</v>
      </c>
      <c r="J76" s="145">
        <f t="shared" ref="J76:J77" si="33">I76+4</f>
        <v>44774</v>
      </c>
      <c r="K76" s="217" t="s">
        <v>376</v>
      </c>
      <c r="M76" s="47"/>
    </row>
    <row r="77" spans="1:14" s="100" customFormat="1" ht="16.5" customHeight="1">
      <c r="A77" s="117" t="s">
        <v>397</v>
      </c>
      <c r="B77" s="153" t="s">
        <v>60</v>
      </c>
      <c r="C77" s="121" t="s">
        <v>389</v>
      </c>
      <c r="D77" s="141">
        <f t="shared" si="22"/>
        <v>44741</v>
      </c>
      <c r="E77" s="140">
        <f t="shared" si="23"/>
        <v>44741</v>
      </c>
      <c r="F77" s="140">
        <f t="shared" si="24"/>
        <v>44741</v>
      </c>
      <c r="G77" s="154">
        <v>44744</v>
      </c>
      <c r="H77" s="145">
        <f t="shared" si="25"/>
        <v>44775</v>
      </c>
      <c r="I77" s="142">
        <f t="shared" si="32"/>
        <v>44778</v>
      </c>
      <c r="J77" s="145">
        <f t="shared" si="33"/>
        <v>44782</v>
      </c>
      <c r="K77" s="99"/>
      <c r="L77" s="99"/>
      <c r="M77" s="99"/>
      <c r="N77" s="99"/>
    </row>
    <row r="78" spans="1:14">
      <c r="A78" s="420" t="s">
        <v>52</v>
      </c>
      <c r="B78" s="420"/>
      <c r="C78" s="420"/>
      <c r="D78" s="420"/>
      <c r="E78" s="420"/>
      <c r="F78" s="420"/>
      <c r="G78" s="420"/>
      <c r="H78" s="420"/>
      <c r="I78" s="420"/>
      <c r="J78" s="420"/>
    </row>
    <row r="79" spans="1:14" s="34" customFormat="1">
      <c r="A79" s="427" t="s">
        <v>53</v>
      </c>
      <c r="B79" s="427"/>
      <c r="C79" s="427"/>
      <c r="D79" s="427"/>
      <c r="E79" s="427"/>
      <c r="F79" s="427"/>
      <c r="G79" s="427"/>
      <c r="H79" s="427"/>
      <c r="I79" s="427"/>
      <c r="J79" s="427"/>
      <c r="K79" s="3"/>
      <c r="L79" s="50"/>
      <c r="M79" s="50"/>
      <c r="N79" s="50"/>
    </row>
    <row r="80" spans="1:14" s="35" customFormat="1">
      <c r="A80" s="3"/>
      <c r="B80" s="3"/>
      <c r="C80" s="3"/>
      <c r="D80" s="3"/>
      <c r="E80" s="3"/>
      <c r="F80" s="3"/>
      <c r="G80" s="3"/>
      <c r="H80" s="3"/>
      <c r="I80" s="3"/>
      <c r="J80" s="3"/>
      <c r="K80" s="3"/>
      <c r="L80" s="8"/>
      <c r="M80" s="122"/>
      <c r="N80" s="122"/>
    </row>
    <row r="81" spans="1:14" ht="18">
      <c r="A81" s="428" t="s">
        <v>61</v>
      </c>
      <c r="B81" s="429" t="s">
        <v>62</v>
      </c>
      <c r="C81" s="429"/>
      <c r="D81" s="429"/>
      <c r="E81" s="429"/>
      <c r="F81" s="429"/>
      <c r="G81" s="429"/>
      <c r="H81" s="429"/>
      <c r="I81" s="429"/>
      <c r="J81" s="429"/>
      <c r="K81" s="3"/>
    </row>
    <row r="82" spans="1:14" ht="18">
      <c r="A82" s="428"/>
      <c r="B82" s="425" t="s">
        <v>63</v>
      </c>
      <c r="C82" s="425"/>
      <c r="D82" s="425"/>
      <c r="E82" s="425"/>
      <c r="F82" s="425"/>
      <c r="G82" s="425"/>
      <c r="H82" s="425"/>
      <c r="I82" s="425"/>
      <c r="J82" s="425"/>
    </row>
    <row r="83" spans="1:14" ht="18">
      <c r="A83" s="428"/>
      <c r="B83" s="430" t="s">
        <v>64</v>
      </c>
      <c r="C83" s="430"/>
      <c r="D83" s="430"/>
      <c r="E83" s="430"/>
      <c r="F83" s="430"/>
      <c r="G83" s="430"/>
      <c r="H83" s="430"/>
      <c r="I83" s="430"/>
      <c r="J83" s="430"/>
    </row>
    <row r="84" spans="1:14" ht="15" customHeight="1">
      <c r="A84" s="378" t="s">
        <v>3</v>
      </c>
      <c r="B84" s="378" t="s">
        <v>4</v>
      </c>
      <c r="C84" s="378" t="s">
        <v>5</v>
      </c>
      <c r="D84" s="426" t="s">
        <v>36</v>
      </c>
      <c r="E84" s="426" t="s">
        <v>27</v>
      </c>
      <c r="F84" s="426" t="s">
        <v>48</v>
      </c>
      <c r="G84" s="219" t="s">
        <v>38</v>
      </c>
      <c r="H84" s="431" t="s">
        <v>65</v>
      </c>
      <c r="I84" s="431" t="s">
        <v>66</v>
      </c>
      <c r="J84" s="431" t="s">
        <v>67</v>
      </c>
    </row>
    <row r="85" spans="1:14">
      <c r="A85" s="378"/>
      <c r="B85" s="378"/>
      <c r="C85" s="378"/>
      <c r="D85" s="426"/>
      <c r="E85" s="426"/>
      <c r="F85" s="426"/>
      <c r="G85" s="226" t="s">
        <v>13</v>
      </c>
      <c r="H85" s="431"/>
      <c r="I85" s="431"/>
      <c r="J85" s="431"/>
    </row>
    <row r="86" spans="1:14">
      <c r="A86" s="121" t="s">
        <v>342</v>
      </c>
      <c r="B86" s="153" t="s">
        <v>330</v>
      </c>
      <c r="C86" s="121" t="s">
        <v>339</v>
      </c>
      <c r="D86" s="140">
        <f t="shared" ref="D86:D88" si="34">G86-2</f>
        <v>44710</v>
      </c>
      <c r="E86" s="140">
        <f t="shared" ref="E86:E88" si="35">G86-2</f>
        <v>44710</v>
      </c>
      <c r="F86" s="141">
        <f t="shared" ref="F86:F88" si="36">G86-2</f>
        <v>44710</v>
      </c>
      <c r="G86" s="120">
        <v>44712</v>
      </c>
      <c r="H86" s="142">
        <f t="shared" ref="H86:H90" si="37">G86+29</f>
        <v>44741</v>
      </c>
      <c r="I86" s="142">
        <f t="shared" ref="I86:I90" si="38">H86+4</f>
        <v>44745</v>
      </c>
      <c r="J86" s="142">
        <f t="shared" ref="J86:J90" si="39">I86+2</f>
        <v>44747</v>
      </c>
    </row>
    <row r="87" spans="1:14">
      <c r="A87" s="121" t="s">
        <v>343</v>
      </c>
      <c r="B87" s="153" t="s">
        <v>331</v>
      </c>
      <c r="C87" s="121" t="s">
        <v>340</v>
      </c>
      <c r="D87" s="140">
        <f t="shared" si="34"/>
        <v>44716</v>
      </c>
      <c r="E87" s="140">
        <f t="shared" si="35"/>
        <v>44716</v>
      </c>
      <c r="F87" s="140">
        <f t="shared" si="36"/>
        <v>44716</v>
      </c>
      <c r="G87" s="120">
        <v>44718</v>
      </c>
      <c r="H87" s="142">
        <f t="shared" si="37"/>
        <v>44747</v>
      </c>
      <c r="I87" s="142">
        <f t="shared" si="38"/>
        <v>44751</v>
      </c>
      <c r="J87" s="142">
        <f t="shared" si="39"/>
        <v>44753</v>
      </c>
    </row>
    <row r="88" spans="1:14">
      <c r="A88" s="121" t="s">
        <v>399</v>
      </c>
      <c r="B88" s="153" t="s">
        <v>69</v>
      </c>
      <c r="C88" s="121" t="s">
        <v>391</v>
      </c>
      <c r="D88" s="140">
        <f t="shared" si="34"/>
        <v>44727</v>
      </c>
      <c r="E88" s="140">
        <f t="shared" si="35"/>
        <v>44727</v>
      </c>
      <c r="F88" s="141">
        <f t="shared" si="36"/>
        <v>44727</v>
      </c>
      <c r="G88" s="120">
        <v>44729</v>
      </c>
      <c r="H88" s="145">
        <f t="shared" ref="H88" si="40">G88+29</f>
        <v>44758</v>
      </c>
      <c r="I88" s="145">
        <f t="shared" ref="I88" si="41">H88+4</f>
        <v>44762</v>
      </c>
      <c r="J88" s="145">
        <f t="shared" ref="J88" si="42">I88+2</f>
        <v>44764</v>
      </c>
    </row>
    <row r="89" spans="1:14">
      <c r="A89" s="121" t="s">
        <v>398</v>
      </c>
      <c r="B89" s="153" t="s">
        <v>68</v>
      </c>
      <c r="C89" s="121" t="s">
        <v>390</v>
      </c>
      <c r="D89" s="140">
        <f t="shared" ref="D89:D90" si="43">G89-2</f>
        <v>44731</v>
      </c>
      <c r="E89" s="140">
        <f t="shared" ref="E89:E90" si="44">G89-2</f>
        <v>44731</v>
      </c>
      <c r="F89" s="141">
        <f t="shared" ref="F89:F90" si="45">G89-2</f>
        <v>44731</v>
      </c>
      <c r="G89" s="120">
        <v>44733</v>
      </c>
      <c r="H89" s="142">
        <f t="shared" si="37"/>
        <v>44762</v>
      </c>
      <c r="I89" s="142">
        <f t="shared" si="38"/>
        <v>44766</v>
      </c>
      <c r="J89" s="142">
        <f t="shared" si="39"/>
        <v>44768</v>
      </c>
    </row>
    <row r="90" spans="1:14">
      <c r="A90" s="121" t="s">
        <v>400</v>
      </c>
      <c r="B90" s="153" t="s">
        <v>70</v>
      </c>
      <c r="C90" s="121" t="s">
        <v>392</v>
      </c>
      <c r="D90" s="140">
        <f t="shared" si="43"/>
        <v>44741</v>
      </c>
      <c r="E90" s="140">
        <f t="shared" si="44"/>
        <v>44741</v>
      </c>
      <c r="F90" s="140">
        <f t="shared" si="45"/>
        <v>44741</v>
      </c>
      <c r="G90" s="120">
        <v>44743</v>
      </c>
      <c r="H90" s="142">
        <f t="shared" si="37"/>
        <v>44772</v>
      </c>
      <c r="I90" s="142">
        <f t="shared" si="38"/>
        <v>44776</v>
      </c>
      <c r="J90" s="142">
        <f t="shared" si="39"/>
        <v>44778</v>
      </c>
    </row>
    <row r="91" spans="1:14">
      <c r="A91" s="420" t="s">
        <v>52</v>
      </c>
      <c r="B91" s="420"/>
      <c r="C91" s="420"/>
      <c r="D91" s="420"/>
      <c r="E91" s="420"/>
      <c r="F91" s="420"/>
      <c r="G91" s="420"/>
      <c r="H91" s="420"/>
      <c r="I91" s="420"/>
      <c r="J91" s="420"/>
    </row>
    <row r="92" spans="1:14" s="34" customFormat="1">
      <c r="A92" s="421" t="s">
        <v>71</v>
      </c>
      <c r="B92" s="421"/>
      <c r="C92" s="421"/>
      <c r="D92" s="421"/>
      <c r="E92" s="421"/>
      <c r="F92" s="421"/>
      <c r="G92" s="421"/>
      <c r="H92" s="421"/>
      <c r="I92" s="421"/>
      <c r="J92" s="421"/>
      <c r="K92" s="8"/>
      <c r="L92" s="8"/>
      <c r="M92" s="50"/>
      <c r="N92" s="50"/>
    </row>
    <row r="93" spans="1:14" s="35" customFormat="1">
      <c r="A93" s="33"/>
      <c r="B93" s="33"/>
      <c r="C93" s="33"/>
      <c r="D93" s="33"/>
      <c r="E93" s="33"/>
      <c r="F93" s="33"/>
      <c r="G93" s="33"/>
      <c r="H93" s="33"/>
      <c r="I93" s="33"/>
      <c r="J93" s="33"/>
      <c r="K93" s="3"/>
      <c r="L93" s="8"/>
      <c r="M93" s="122"/>
      <c r="N93" s="122"/>
    </row>
    <row r="94" spans="1:14" s="35" customFormat="1" ht="18">
      <c r="A94" s="422" t="s">
        <v>72</v>
      </c>
      <c r="B94" s="423" t="s">
        <v>73</v>
      </c>
      <c r="C94" s="423"/>
      <c r="D94" s="423"/>
      <c r="E94" s="423"/>
      <c r="F94" s="423"/>
      <c r="G94" s="423"/>
      <c r="H94" s="423"/>
      <c r="I94" s="423"/>
      <c r="J94" s="3"/>
      <c r="L94" s="122"/>
      <c r="M94" s="122"/>
      <c r="N94" s="122"/>
    </row>
    <row r="95" spans="1:14" s="35" customFormat="1" ht="18">
      <c r="A95" s="422"/>
      <c r="B95" s="424" t="s">
        <v>74</v>
      </c>
      <c r="C95" s="424"/>
      <c r="D95" s="424"/>
      <c r="E95" s="424"/>
      <c r="F95" s="424"/>
      <c r="G95" s="424"/>
      <c r="H95" s="424"/>
      <c r="I95" s="424"/>
      <c r="J95" s="3"/>
      <c r="L95" s="122"/>
      <c r="M95" s="122"/>
      <c r="N95" s="122"/>
    </row>
    <row r="96" spans="1:14" s="35" customFormat="1" ht="18">
      <c r="A96" s="422"/>
      <c r="B96" s="425" t="s">
        <v>75</v>
      </c>
      <c r="C96" s="425"/>
      <c r="D96" s="425"/>
      <c r="E96" s="425"/>
      <c r="F96" s="425"/>
      <c r="G96" s="425"/>
      <c r="H96" s="425"/>
      <c r="I96" s="425"/>
      <c r="J96" s="3"/>
      <c r="L96" s="122"/>
      <c r="M96" s="122"/>
      <c r="N96" s="122"/>
    </row>
    <row r="97" spans="1:15" s="35" customFormat="1">
      <c r="A97" s="414" t="s">
        <v>3</v>
      </c>
      <c r="B97" s="414" t="s">
        <v>4</v>
      </c>
      <c r="C97" s="414" t="s">
        <v>5</v>
      </c>
      <c r="D97" s="379" t="s">
        <v>76</v>
      </c>
      <c r="E97" s="379" t="s">
        <v>27</v>
      </c>
      <c r="F97" s="379" t="s">
        <v>77</v>
      </c>
      <c r="G97" s="155" t="s">
        <v>9</v>
      </c>
      <c r="H97" s="414" t="s">
        <v>78</v>
      </c>
      <c r="I97" s="155" t="s">
        <v>12</v>
      </c>
      <c r="J97" s="3"/>
      <c r="L97" s="122"/>
      <c r="M97" s="122"/>
      <c r="N97" s="122"/>
    </row>
    <row r="98" spans="1:15" s="35" customFormat="1">
      <c r="A98" s="414"/>
      <c r="B98" s="414"/>
      <c r="C98" s="414"/>
      <c r="D98" s="379"/>
      <c r="E98" s="379"/>
      <c r="F98" s="379"/>
      <c r="G98" s="234" t="s">
        <v>13</v>
      </c>
      <c r="H98" s="414"/>
      <c r="I98" s="156" t="s">
        <v>79</v>
      </c>
      <c r="J98" s="3"/>
      <c r="L98" s="122"/>
      <c r="M98" s="122"/>
      <c r="N98" s="122"/>
    </row>
    <row r="99" spans="1:15" s="35" customFormat="1">
      <c r="A99" s="146"/>
      <c r="B99" s="119"/>
      <c r="C99" s="146"/>
      <c r="D99" s="148"/>
      <c r="E99" s="148"/>
      <c r="F99" s="148"/>
      <c r="G99" s="149"/>
      <c r="H99" s="157"/>
      <c r="I99" s="158">
        <f>G99+45</f>
        <v>45</v>
      </c>
      <c r="J99" s="3"/>
      <c r="L99" s="122"/>
      <c r="M99" s="122"/>
      <c r="N99" s="122"/>
    </row>
    <row r="100" spans="1:15" s="35" customFormat="1">
      <c r="A100" s="146"/>
      <c r="B100" s="119"/>
      <c r="C100" s="146"/>
      <c r="D100" s="148"/>
      <c r="E100" s="148"/>
      <c r="F100" s="148"/>
      <c r="G100" s="149"/>
      <c r="H100" s="157"/>
      <c r="I100" s="158">
        <f>G100+45</f>
        <v>45</v>
      </c>
      <c r="J100" s="3"/>
      <c r="L100" s="122"/>
      <c r="M100" s="122"/>
      <c r="N100" s="122"/>
    </row>
    <row r="101" spans="1:15" s="35" customFormat="1">
      <c r="A101" s="146"/>
      <c r="B101" s="119"/>
      <c r="C101" s="146"/>
      <c r="D101" s="148"/>
      <c r="E101" s="148"/>
      <c r="F101" s="148"/>
      <c r="G101" s="149"/>
      <c r="H101" s="157"/>
      <c r="I101" s="158">
        <f>G101+45</f>
        <v>45</v>
      </c>
      <c r="J101" s="3"/>
      <c r="L101" s="122"/>
      <c r="M101" s="122"/>
      <c r="N101" s="122"/>
    </row>
    <row r="102" spans="1:15" s="35" customFormat="1" ht="15" customHeight="1">
      <c r="A102" s="146"/>
      <c r="B102" s="119"/>
      <c r="C102" s="146"/>
      <c r="D102" s="148"/>
      <c r="E102" s="148"/>
      <c r="F102" s="148"/>
      <c r="G102" s="149"/>
      <c r="H102" s="157"/>
      <c r="I102" s="158">
        <f>G102+45</f>
        <v>45</v>
      </c>
      <c r="J102" s="3"/>
      <c r="L102" s="122"/>
      <c r="M102" s="122"/>
      <c r="N102" s="122"/>
    </row>
    <row r="103" spans="1:15" s="35" customFormat="1" ht="15.75" hidden="1" thickBot="1">
      <c r="A103" s="108" t="s">
        <v>80</v>
      </c>
      <c r="B103" s="109"/>
      <c r="C103" s="108" t="s">
        <v>81</v>
      </c>
      <c r="D103" s="110">
        <f>D102+7</f>
        <v>7</v>
      </c>
      <c r="E103" s="111">
        <f>E102+7</f>
        <v>7</v>
      </c>
      <c r="F103" s="111">
        <f>G103-2</f>
        <v>5</v>
      </c>
      <c r="G103" s="102">
        <f>G102+7</f>
        <v>7</v>
      </c>
      <c r="H103" s="112" t="s">
        <v>82</v>
      </c>
      <c r="I103" s="113">
        <f>G103+45</f>
        <v>52</v>
      </c>
      <c r="J103" s="3"/>
      <c r="L103" s="122"/>
      <c r="M103" s="122"/>
      <c r="N103" s="122"/>
    </row>
    <row r="104" spans="1:15" s="35" customFormat="1">
      <c r="A104" s="415"/>
      <c r="B104" s="415"/>
      <c r="C104" s="415"/>
      <c r="D104" s="415"/>
      <c r="E104" s="415"/>
      <c r="F104" s="415"/>
      <c r="G104" s="415"/>
      <c r="H104" s="415"/>
      <c r="I104" s="97"/>
      <c r="J104" s="3"/>
      <c r="L104" s="122"/>
      <c r="M104" s="122"/>
      <c r="N104" s="122"/>
    </row>
    <row r="105" spans="1:15" s="35" customFormat="1" ht="15.75" hidden="1" thickBot="1">
      <c r="A105" s="416" t="s">
        <v>83</v>
      </c>
      <c r="B105" s="416"/>
      <c r="C105" s="416"/>
      <c r="D105" s="416"/>
      <c r="E105" s="416"/>
      <c r="F105" s="416"/>
      <c r="G105" s="416"/>
      <c r="H105" s="416"/>
      <c r="I105" s="416"/>
      <c r="J105" s="3"/>
      <c r="L105" s="122"/>
      <c r="M105" s="122"/>
      <c r="N105" s="122"/>
    </row>
    <row r="106" spans="1:15" s="35" customFormat="1">
      <c r="A106" s="417"/>
      <c r="B106" s="417"/>
      <c r="C106" s="417"/>
      <c r="D106" s="417"/>
      <c r="E106" s="417"/>
      <c r="F106" s="417"/>
      <c r="G106" s="417"/>
      <c r="H106" s="417"/>
      <c r="I106" s="417"/>
      <c r="J106" s="417"/>
      <c r="K106" s="417"/>
      <c r="L106" s="8"/>
      <c r="M106" s="122"/>
      <c r="N106" s="122"/>
    </row>
    <row r="107" spans="1:15">
      <c r="A107" s="290" t="s">
        <v>324</v>
      </c>
      <c r="B107" s="418" t="s">
        <v>84</v>
      </c>
      <c r="C107" s="418"/>
      <c r="D107" s="418"/>
      <c r="E107" s="418"/>
      <c r="F107" s="418"/>
      <c r="G107" s="418"/>
      <c r="H107" s="418"/>
      <c r="I107" s="418"/>
      <c r="J107" s="418"/>
      <c r="K107" s="418"/>
      <c r="L107" s="159"/>
      <c r="M107" s="160"/>
      <c r="N107" s="161"/>
    </row>
    <row r="108" spans="1:15">
      <c r="A108" s="290"/>
      <c r="B108" s="419" t="s">
        <v>361</v>
      </c>
      <c r="C108" s="305"/>
      <c r="D108" s="305"/>
      <c r="E108" s="305"/>
      <c r="F108" s="305"/>
      <c r="G108" s="305"/>
      <c r="H108" s="305"/>
      <c r="I108" s="305"/>
      <c r="J108" s="305"/>
      <c r="K108" s="305"/>
      <c r="L108" s="159"/>
      <c r="M108" s="160"/>
      <c r="N108" s="161"/>
    </row>
    <row r="109" spans="1:15">
      <c r="A109" s="290"/>
      <c r="B109" s="305" t="s">
        <v>86</v>
      </c>
      <c r="C109" s="305"/>
      <c r="D109" s="305"/>
      <c r="E109" s="305"/>
      <c r="F109" s="305"/>
      <c r="G109" s="305"/>
      <c r="H109" s="305"/>
      <c r="I109" s="305"/>
      <c r="J109" s="305"/>
      <c r="K109" s="305"/>
      <c r="L109" s="159"/>
      <c r="M109" s="160"/>
      <c r="N109" s="161"/>
    </row>
    <row r="110" spans="1:15">
      <c r="A110" s="407" t="s">
        <v>3</v>
      </c>
      <c r="B110" s="407" t="s">
        <v>4</v>
      </c>
      <c r="C110" s="407" t="s">
        <v>5</v>
      </c>
      <c r="D110" s="279" t="s">
        <v>36</v>
      </c>
      <c r="E110" s="279" t="s">
        <v>27</v>
      </c>
      <c r="F110" s="279" t="s">
        <v>379</v>
      </c>
      <c r="G110" s="233" t="s">
        <v>38</v>
      </c>
      <c r="H110" s="402" t="s">
        <v>10</v>
      </c>
      <c r="I110" s="403" t="s">
        <v>12</v>
      </c>
      <c r="J110" s="403"/>
      <c r="K110" s="403"/>
      <c r="L110" s="403"/>
      <c r="M110" s="403"/>
      <c r="N110" s="162"/>
    </row>
    <row r="111" spans="1:15" ht="25.5" customHeight="1">
      <c r="A111" s="407"/>
      <c r="B111" s="407"/>
      <c r="C111" s="407"/>
      <c r="D111" s="279"/>
      <c r="E111" s="279"/>
      <c r="F111" s="279"/>
      <c r="G111" s="59" t="s">
        <v>13</v>
      </c>
      <c r="H111" s="402"/>
      <c r="I111" s="131" t="s">
        <v>87</v>
      </c>
      <c r="J111" s="131" t="s">
        <v>88</v>
      </c>
      <c r="K111" s="131" t="s">
        <v>89</v>
      </c>
      <c r="L111" s="132" t="s">
        <v>90</v>
      </c>
      <c r="M111" s="133" t="s">
        <v>91</v>
      </c>
      <c r="N111" s="134" t="s">
        <v>92</v>
      </c>
    </row>
    <row r="112" spans="1:15" s="35" customFormat="1" ht="30.75" customHeight="1">
      <c r="A112" s="79" t="s">
        <v>463</v>
      </c>
      <c r="B112" s="80" t="s">
        <v>332</v>
      </c>
      <c r="C112" s="81"/>
      <c r="D112" s="83">
        <f>G112-1</f>
        <v>44713</v>
      </c>
      <c r="E112" s="83">
        <f>G112-1</f>
        <v>44713</v>
      </c>
      <c r="F112" s="83">
        <f>G112-2</f>
        <v>44712</v>
      </c>
      <c r="G112" s="82">
        <v>44714</v>
      </c>
      <c r="H112" s="9" t="s">
        <v>464</v>
      </c>
      <c r="I112" s="20">
        <v>44727</v>
      </c>
      <c r="J112" s="18">
        <f>I112+8</f>
        <v>44735</v>
      </c>
      <c r="K112" s="163">
        <f>J112+15</f>
        <v>44750</v>
      </c>
      <c r="L112" s="164">
        <f>K112+4</f>
        <v>44754</v>
      </c>
      <c r="M112" s="165">
        <f t="shared" ref="M112:N115" si="46">L112+1</f>
        <v>44755</v>
      </c>
      <c r="N112" s="130">
        <f t="shared" si="46"/>
        <v>44756</v>
      </c>
      <c r="O112" s="34"/>
    </row>
    <row r="113" spans="1:15" ht="34.5" customHeight="1">
      <c r="A113" s="79" t="s">
        <v>465</v>
      </c>
      <c r="B113" s="80"/>
      <c r="C113" s="81" t="s">
        <v>442</v>
      </c>
      <c r="D113" s="83">
        <f>G113-1</f>
        <v>44722</v>
      </c>
      <c r="E113" s="83">
        <f>G113-1</f>
        <v>44722</v>
      </c>
      <c r="F113" s="83">
        <f>G113-2</f>
        <v>44721</v>
      </c>
      <c r="G113" s="82">
        <v>44723</v>
      </c>
      <c r="H113" s="9" t="s">
        <v>466</v>
      </c>
      <c r="I113" s="20">
        <v>44728</v>
      </c>
      <c r="J113" s="18">
        <f>I113+8</f>
        <v>44736</v>
      </c>
      <c r="K113" s="163">
        <f>J113+14</f>
        <v>44750</v>
      </c>
      <c r="L113" s="164">
        <f>K113+4</f>
        <v>44754</v>
      </c>
      <c r="M113" s="165">
        <f t="shared" si="46"/>
        <v>44755</v>
      </c>
      <c r="N113" s="164">
        <f t="shared" si="46"/>
        <v>44756</v>
      </c>
    </row>
    <row r="114" spans="1:15" ht="34.5" customHeight="1">
      <c r="A114" s="79" t="s">
        <v>357</v>
      </c>
      <c r="B114" s="80"/>
      <c r="C114" s="81" t="s">
        <v>356</v>
      </c>
      <c r="D114" s="83">
        <f>G114-1</f>
        <v>44732</v>
      </c>
      <c r="E114" s="83">
        <f>G114-1</f>
        <v>44732</v>
      </c>
      <c r="F114" s="83">
        <f>G114-2</f>
        <v>44731</v>
      </c>
      <c r="G114" s="82">
        <v>44733</v>
      </c>
      <c r="H114" s="9" t="s">
        <v>468</v>
      </c>
      <c r="I114" s="20">
        <v>44737</v>
      </c>
      <c r="J114" s="18">
        <f>I114+8</f>
        <v>44745</v>
      </c>
      <c r="K114" s="163">
        <f>J114+14</f>
        <v>44759</v>
      </c>
      <c r="L114" s="164">
        <f>K114+4</f>
        <v>44763</v>
      </c>
      <c r="M114" s="165">
        <f t="shared" ref="M114" si="47">L114+1</f>
        <v>44764</v>
      </c>
      <c r="N114" s="164">
        <f t="shared" ref="N114" si="48">M114+1</f>
        <v>44765</v>
      </c>
    </row>
    <row r="115" spans="1:15" ht="30">
      <c r="A115" s="79" t="s">
        <v>467</v>
      </c>
      <c r="B115" s="80"/>
      <c r="C115" s="81" t="s">
        <v>443</v>
      </c>
      <c r="D115" s="83">
        <f>G115-1</f>
        <v>44736</v>
      </c>
      <c r="E115" s="83">
        <f>G115-1</f>
        <v>44736</v>
      </c>
      <c r="F115" s="83">
        <f>G115-2</f>
        <v>44735</v>
      </c>
      <c r="G115" s="82">
        <v>44737</v>
      </c>
      <c r="H115" s="9" t="s">
        <v>469</v>
      </c>
      <c r="I115" s="20">
        <v>44739</v>
      </c>
      <c r="J115" s="18">
        <f>I115+8</f>
        <v>44747</v>
      </c>
      <c r="K115" s="163">
        <f>J115+14</f>
        <v>44761</v>
      </c>
      <c r="L115" s="164">
        <f>K115+4</f>
        <v>44765</v>
      </c>
      <c r="M115" s="165">
        <f t="shared" si="46"/>
        <v>44766</v>
      </c>
      <c r="N115" s="164">
        <f t="shared" si="46"/>
        <v>44767</v>
      </c>
    </row>
    <row r="116" spans="1:15" s="48" customFormat="1" ht="27.75" customHeight="1">
      <c r="A116" s="211"/>
      <c r="B116" s="212"/>
      <c r="C116" s="79"/>
      <c r="D116" s="79"/>
      <c r="E116" s="79"/>
      <c r="F116" s="79"/>
      <c r="G116" s="79"/>
      <c r="H116" s="14"/>
      <c r="I116" s="20"/>
      <c r="J116" s="18"/>
      <c r="K116" s="163"/>
      <c r="L116" s="164"/>
      <c r="M116" s="165"/>
      <c r="N116" s="164"/>
    </row>
    <row r="117" spans="1:15" ht="15.75">
      <c r="A117" s="404"/>
      <c r="B117" s="404"/>
      <c r="C117" s="404"/>
      <c r="D117" s="404"/>
      <c r="E117" s="404"/>
      <c r="F117" s="404"/>
      <c r="G117" s="404"/>
      <c r="H117" s="404"/>
      <c r="I117" s="404"/>
      <c r="J117" s="404"/>
      <c r="K117" s="404"/>
      <c r="L117" s="123"/>
    </row>
    <row r="118" spans="1:15">
      <c r="A118" s="405" t="s">
        <v>93</v>
      </c>
      <c r="B118" s="405"/>
      <c r="C118" s="405"/>
      <c r="D118" s="405"/>
      <c r="E118" s="405"/>
      <c r="F118" s="405"/>
      <c r="G118" s="405"/>
      <c r="H118" s="405"/>
      <c r="I118" s="405"/>
      <c r="J118" s="405"/>
      <c r="K118" s="405"/>
      <c r="L118" s="124"/>
    </row>
    <row r="119" spans="1:15" s="34" customFormat="1">
      <c r="A119" s="327" t="s">
        <v>94</v>
      </c>
      <c r="B119" s="327"/>
      <c r="C119" s="327"/>
      <c r="D119" s="327"/>
      <c r="E119" s="327"/>
      <c r="F119" s="327"/>
      <c r="G119" s="327"/>
      <c r="H119" s="327"/>
      <c r="I119" s="327"/>
      <c r="J119" s="327"/>
      <c r="K119" s="327"/>
      <c r="L119" s="50"/>
      <c r="M119" s="50"/>
      <c r="N119" s="50"/>
    </row>
    <row r="120" spans="1:15" s="34" customFormat="1">
      <c r="A120" s="21"/>
      <c r="B120" s="21"/>
      <c r="C120" s="21"/>
      <c r="D120" s="21"/>
      <c r="E120" s="21"/>
      <c r="F120" s="21"/>
      <c r="G120" s="21"/>
      <c r="H120" s="21"/>
      <c r="I120" s="21"/>
      <c r="J120" s="21"/>
      <c r="K120" s="21"/>
      <c r="L120" s="125"/>
      <c r="M120" s="125"/>
      <c r="N120" s="125"/>
      <c r="O120" s="21"/>
    </row>
    <row r="121" spans="1:15" s="34" customFormat="1">
      <c r="A121" s="406" t="s">
        <v>95</v>
      </c>
      <c r="B121" s="372" t="s">
        <v>96</v>
      </c>
      <c r="C121" s="373"/>
      <c r="D121" s="373"/>
      <c r="E121" s="373"/>
      <c r="F121" s="373"/>
      <c r="G121" s="373"/>
      <c r="H121" s="373"/>
      <c r="I121" s="373"/>
      <c r="J121" s="373"/>
      <c r="K121" s="373"/>
      <c r="L121" s="373"/>
      <c r="M121" s="373"/>
      <c r="N121" s="374"/>
    </row>
    <row r="122" spans="1:15" s="34" customFormat="1">
      <c r="A122" s="406"/>
      <c r="B122" s="408" t="s">
        <v>337</v>
      </c>
      <c r="C122" s="409"/>
      <c r="D122" s="409"/>
      <c r="E122" s="409"/>
      <c r="F122" s="409"/>
      <c r="G122" s="409"/>
      <c r="H122" s="409"/>
      <c r="I122" s="409"/>
      <c r="J122" s="409"/>
      <c r="K122" s="409"/>
      <c r="L122" s="409"/>
      <c r="M122" s="409"/>
      <c r="N122" s="410"/>
    </row>
    <row r="123" spans="1:15" s="34" customFormat="1">
      <c r="A123" s="406"/>
      <c r="B123" s="411" t="s">
        <v>86</v>
      </c>
      <c r="C123" s="412"/>
      <c r="D123" s="412"/>
      <c r="E123" s="412"/>
      <c r="F123" s="412"/>
      <c r="G123" s="412"/>
      <c r="H123" s="412"/>
      <c r="I123" s="412"/>
      <c r="J123" s="412"/>
      <c r="K123" s="412"/>
      <c r="L123" s="412"/>
      <c r="M123" s="412"/>
      <c r="N123" s="413"/>
    </row>
    <row r="124" spans="1:15" s="34" customFormat="1">
      <c r="A124" s="399" t="s">
        <v>3</v>
      </c>
      <c r="B124" s="399" t="s">
        <v>4</v>
      </c>
      <c r="C124" s="399" t="s">
        <v>5</v>
      </c>
      <c r="D124" s="400" t="s">
        <v>76</v>
      </c>
      <c r="E124" s="400" t="s">
        <v>27</v>
      </c>
      <c r="F124" s="400" t="s">
        <v>97</v>
      </c>
      <c r="G124" s="228" t="s">
        <v>38</v>
      </c>
      <c r="H124" s="395" t="s">
        <v>98</v>
      </c>
      <c r="I124" s="396" t="s">
        <v>99</v>
      </c>
      <c r="J124" s="397" t="s">
        <v>12</v>
      </c>
      <c r="K124" s="397"/>
      <c r="L124" s="397"/>
      <c r="M124" s="397"/>
      <c r="N124" s="239"/>
    </row>
    <row r="125" spans="1:15" s="8" customFormat="1" ht="45">
      <c r="A125" s="399"/>
      <c r="B125" s="399"/>
      <c r="C125" s="399"/>
      <c r="D125" s="400"/>
      <c r="E125" s="400"/>
      <c r="F125" s="400"/>
      <c r="G125" s="232" t="s">
        <v>13</v>
      </c>
      <c r="H125" s="395"/>
      <c r="I125" s="396"/>
      <c r="J125" s="216" t="s">
        <v>100</v>
      </c>
      <c r="K125" s="229" t="s">
        <v>101</v>
      </c>
      <c r="L125" s="216" t="s">
        <v>102</v>
      </c>
      <c r="M125" s="205" t="s">
        <v>103</v>
      </c>
      <c r="N125" s="216" t="s">
        <v>482</v>
      </c>
    </row>
    <row r="126" spans="1:15" s="61" customFormat="1" ht="30">
      <c r="A126" s="79" t="s">
        <v>445</v>
      </c>
      <c r="B126" s="80"/>
      <c r="C126" s="81" t="s">
        <v>442</v>
      </c>
      <c r="D126" s="83">
        <f>G126-2</f>
        <v>44721</v>
      </c>
      <c r="E126" s="83">
        <f>G126-2</f>
        <v>44721</v>
      </c>
      <c r="F126" s="83">
        <f>G126-3</f>
        <v>44720</v>
      </c>
      <c r="G126" s="82">
        <v>44723</v>
      </c>
      <c r="H126" s="215" t="s">
        <v>484</v>
      </c>
      <c r="I126" s="166">
        <v>44729</v>
      </c>
      <c r="J126" s="203">
        <f>I126+34</f>
        <v>44763</v>
      </c>
      <c r="K126" s="203">
        <f>J126+2</f>
        <v>44765</v>
      </c>
      <c r="L126" s="167">
        <f>J126+7</f>
        <v>44770</v>
      </c>
      <c r="M126" s="244">
        <f>J126+10</f>
        <v>44773</v>
      </c>
      <c r="N126" s="245">
        <f>J126+14</f>
        <v>44777</v>
      </c>
    </row>
    <row r="127" spans="1:15" s="61" customFormat="1" ht="30">
      <c r="A127" s="79" t="s">
        <v>446</v>
      </c>
      <c r="B127" s="80"/>
      <c r="C127" s="81" t="s">
        <v>356</v>
      </c>
      <c r="D127" s="83">
        <f>G127-2</f>
        <v>44731</v>
      </c>
      <c r="E127" s="83">
        <f>G127-2</f>
        <v>44731</v>
      </c>
      <c r="F127" s="83">
        <f>G127-3</f>
        <v>44730</v>
      </c>
      <c r="G127" s="82">
        <v>44733</v>
      </c>
      <c r="H127" s="215" t="s">
        <v>483</v>
      </c>
      <c r="I127" s="203">
        <v>44738</v>
      </c>
      <c r="J127" s="203">
        <f>I127+32</f>
        <v>44770</v>
      </c>
      <c r="K127" s="203">
        <f>J127+2</f>
        <v>44772</v>
      </c>
      <c r="L127" s="167">
        <f>J127+7</f>
        <v>44777</v>
      </c>
      <c r="M127" s="244">
        <f>J127+10</f>
        <v>44780</v>
      </c>
      <c r="N127" s="245">
        <f>J127+14</f>
        <v>44784</v>
      </c>
    </row>
    <row r="128" spans="1:15" s="61" customFormat="1" ht="30">
      <c r="A128" s="79" t="s">
        <v>447</v>
      </c>
      <c r="B128" s="80"/>
      <c r="C128" s="81" t="s">
        <v>443</v>
      </c>
      <c r="D128" s="83">
        <f>G128-2</f>
        <v>44735</v>
      </c>
      <c r="E128" s="83">
        <f>G128-2</f>
        <v>44735</v>
      </c>
      <c r="F128" s="83">
        <f>G128-3</f>
        <v>44734</v>
      </c>
      <c r="G128" s="82">
        <v>44737</v>
      </c>
      <c r="H128" s="215" t="s">
        <v>485</v>
      </c>
      <c r="I128" s="203">
        <v>44747</v>
      </c>
      <c r="J128" s="203">
        <f>I128+33</f>
        <v>44780</v>
      </c>
      <c r="K128" s="203">
        <f>J128+2</f>
        <v>44782</v>
      </c>
      <c r="L128" s="167">
        <f>J128+7</f>
        <v>44787</v>
      </c>
      <c r="M128" s="244">
        <f>J128+10</f>
        <v>44790</v>
      </c>
      <c r="N128" s="245">
        <f>J128+14</f>
        <v>44794</v>
      </c>
    </row>
    <row r="129" spans="1:15" s="61" customFormat="1" ht="25.5" customHeight="1">
      <c r="A129" s="79"/>
      <c r="B129" s="80"/>
      <c r="C129" s="81"/>
      <c r="D129" s="83"/>
      <c r="E129" s="83"/>
      <c r="F129" s="83"/>
      <c r="G129" s="82"/>
      <c r="H129" s="215"/>
      <c r="I129" s="203"/>
      <c r="J129" s="203"/>
      <c r="K129" s="203"/>
      <c r="L129" s="167"/>
      <c r="M129" s="244"/>
      <c r="N129" s="245"/>
    </row>
    <row r="130" spans="1:15" s="34" customFormat="1" ht="45" customHeight="1">
      <c r="A130" s="324" t="s">
        <v>112</v>
      </c>
      <c r="B130" s="325"/>
      <c r="C130" s="325"/>
      <c r="D130" s="325"/>
      <c r="E130" s="325"/>
      <c r="F130" s="325"/>
      <c r="G130" s="325"/>
      <c r="H130" s="325"/>
      <c r="I130" s="325"/>
      <c r="J130" s="325"/>
      <c r="K130" s="325"/>
      <c r="L130" s="325"/>
      <c r="M130" s="325"/>
      <c r="N130" s="326"/>
    </row>
    <row r="131" spans="1:15" ht="57" customHeight="1">
      <c r="A131" s="327" t="s">
        <v>94</v>
      </c>
      <c r="B131" s="328"/>
      <c r="C131" s="328"/>
      <c r="D131" s="328"/>
      <c r="E131" s="328"/>
      <c r="F131" s="328"/>
      <c r="G131" s="328"/>
      <c r="H131" s="328"/>
      <c r="I131" s="328"/>
      <c r="J131" s="328"/>
      <c r="K131" s="328"/>
      <c r="L131" s="328"/>
      <c r="M131" s="328"/>
      <c r="N131" s="401"/>
    </row>
    <row r="132" spans="1:15" s="34" customFormat="1">
      <c r="A132" s="398"/>
      <c r="B132" s="398"/>
      <c r="C132" s="398"/>
      <c r="D132" s="398"/>
      <c r="E132" s="398"/>
      <c r="F132" s="398"/>
      <c r="G132" s="398"/>
      <c r="H132" s="398"/>
      <c r="I132" s="398"/>
      <c r="J132" s="8"/>
      <c r="K132" s="8"/>
      <c r="L132" s="50"/>
      <c r="M132" s="50"/>
      <c r="N132" s="50"/>
    </row>
    <row r="133" spans="1:15" s="34" customFormat="1">
      <c r="A133" s="290" t="s">
        <v>113</v>
      </c>
      <c r="B133" s="265" t="s">
        <v>114</v>
      </c>
      <c r="C133" s="265"/>
      <c r="D133" s="265"/>
      <c r="E133" s="265"/>
      <c r="F133" s="265"/>
      <c r="G133" s="265"/>
      <c r="H133" s="265"/>
      <c r="I133" s="265"/>
      <c r="J133" s="8"/>
      <c r="K133" s="8"/>
      <c r="L133" s="8"/>
      <c r="M133" s="50"/>
      <c r="N133" s="50"/>
    </row>
    <row r="134" spans="1:15" s="34" customFormat="1">
      <c r="A134" s="290"/>
      <c r="B134" s="266" t="s">
        <v>85</v>
      </c>
      <c r="C134" s="266"/>
      <c r="D134" s="266"/>
      <c r="E134" s="266"/>
      <c r="F134" s="266"/>
      <c r="G134" s="266"/>
      <c r="H134" s="266"/>
      <c r="I134" s="266"/>
      <c r="J134" s="8"/>
      <c r="K134" s="8"/>
      <c r="L134" s="8"/>
      <c r="M134" s="50"/>
      <c r="N134" s="50"/>
    </row>
    <row r="135" spans="1:15" s="34" customFormat="1" ht="15" customHeight="1">
      <c r="A135" s="290"/>
      <c r="B135" s="266" t="s">
        <v>115</v>
      </c>
      <c r="C135" s="266"/>
      <c r="D135" s="266"/>
      <c r="E135" s="266"/>
      <c r="F135" s="266"/>
      <c r="G135" s="266"/>
      <c r="H135" s="266"/>
      <c r="I135" s="266"/>
      <c r="J135" s="8"/>
      <c r="K135" s="8"/>
      <c r="L135" s="8"/>
      <c r="M135" s="8"/>
      <c r="N135" s="8"/>
      <c r="O135" s="3"/>
    </row>
    <row r="136" spans="1:15" s="34" customFormat="1">
      <c r="A136" s="278" t="s">
        <v>3</v>
      </c>
      <c r="B136" s="278" t="s">
        <v>4</v>
      </c>
      <c r="C136" s="278" t="s">
        <v>5</v>
      </c>
      <c r="D136" s="279" t="s">
        <v>76</v>
      </c>
      <c r="E136" s="279" t="s">
        <v>27</v>
      </c>
      <c r="F136" s="281" t="s">
        <v>116</v>
      </c>
      <c r="G136" s="223" t="s">
        <v>38</v>
      </c>
      <c r="H136" s="310" t="s">
        <v>117</v>
      </c>
      <c r="I136" s="310"/>
      <c r="J136" s="50"/>
      <c r="K136" s="8"/>
      <c r="L136" s="8"/>
      <c r="M136" s="8"/>
      <c r="N136" s="8"/>
      <c r="O136" s="3"/>
    </row>
    <row r="137" spans="1:15" s="34" customFormat="1" ht="45">
      <c r="A137" s="278"/>
      <c r="B137" s="278"/>
      <c r="C137" s="278"/>
      <c r="D137" s="279"/>
      <c r="E137" s="279"/>
      <c r="F137" s="281"/>
      <c r="G137" s="222" t="s">
        <v>13</v>
      </c>
      <c r="H137" s="223" t="s">
        <v>118</v>
      </c>
      <c r="I137" s="223" t="s">
        <v>119</v>
      </c>
      <c r="J137" s="50"/>
      <c r="K137" s="8"/>
      <c r="L137" s="8"/>
      <c r="M137" s="50"/>
      <c r="N137" s="50"/>
    </row>
    <row r="138" spans="1:15" s="34" customFormat="1">
      <c r="A138" s="22" t="s">
        <v>344</v>
      </c>
      <c r="B138" s="23"/>
      <c r="C138" s="22" t="s">
        <v>345</v>
      </c>
      <c r="D138" s="83">
        <f>G138-1</f>
        <v>44715</v>
      </c>
      <c r="E138" s="83">
        <f>G138-1</f>
        <v>44715</v>
      </c>
      <c r="F138" s="83">
        <f>G138-2</f>
        <v>44714</v>
      </c>
      <c r="G138" s="9">
        <v>44716</v>
      </c>
      <c r="H138" s="82">
        <f>G138+3</f>
        <v>44719</v>
      </c>
      <c r="I138" s="82">
        <f>G138+6</f>
        <v>44722</v>
      </c>
      <c r="J138" s="50"/>
      <c r="K138" s="50"/>
      <c r="L138" s="50"/>
      <c r="M138" s="50"/>
      <c r="N138" s="50"/>
    </row>
    <row r="139" spans="1:15" s="34" customFormat="1">
      <c r="A139" s="22" t="s">
        <v>409</v>
      </c>
      <c r="B139" s="23"/>
      <c r="C139" s="22" t="s">
        <v>405</v>
      </c>
      <c r="D139" s="83">
        <f>G139-1</f>
        <v>44721</v>
      </c>
      <c r="E139" s="83">
        <f>G139-1</f>
        <v>44721</v>
      </c>
      <c r="F139" s="83">
        <f>G139-2</f>
        <v>44720</v>
      </c>
      <c r="G139" s="9">
        <v>44722</v>
      </c>
      <c r="H139" s="82">
        <f>G139+3</f>
        <v>44725</v>
      </c>
      <c r="I139" s="82">
        <f>G139+6</f>
        <v>44728</v>
      </c>
      <c r="J139" s="50"/>
      <c r="K139" s="50"/>
      <c r="L139" s="50"/>
      <c r="M139" s="50"/>
      <c r="N139" s="50"/>
    </row>
    <row r="140" spans="1:15" s="34" customFormat="1">
      <c r="A140" s="22" t="s">
        <v>410</v>
      </c>
      <c r="B140" s="23"/>
      <c r="C140" s="22" t="s">
        <v>406</v>
      </c>
      <c r="D140" s="83">
        <f>G140-1</f>
        <v>44727</v>
      </c>
      <c r="E140" s="83">
        <f>G140-1</f>
        <v>44727</v>
      </c>
      <c r="F140" s="83">
        <f>G140-2</f>
        <v>44726</v>
      </c>
      <c r="G140" s="9">
        <v>44728</v>
      </c>
      <c r="H140" s="82">
        <f>G140+3</f>
        <v>44731</v>
      </c>
      <c r="I140" s="82">
        <f>G140+6</f>
        <v>44734</v>
      </c>
      <c r="J140" s="42"/>
      <c r="K140" s="43"/>
      <c r="L140" s="51"/>
      <c r="M140" s="50"/>
      <c r="N140" s="50"/>
    </row>
    <row r="141" spans="1:15" s="34" customFormat="1">
      <c r="A141" s="22" t="s">
        <v>411</v>
      </c>
      <c r="B141" s="23"/>
      <c r="C141" s="22" t="s">
        <v>407</v>
      </c>
      <c r="D141" s="83">
        <f>G141-1</f>
        <v>44733</v>
      </c>
      <c r="E141" s="83">
        <f>G141-1</f>
        <v>44733</v>
      </c>
      <c r="F141" s="83">
        <f>G141-2</f>
        <v>44732</v>
      </c>
      <c r="G141" s="9">
        <v>44734</v>
      </c>
      <c r="H141" s="82">
        <f>G141+3</f>
        <v>44737</v>
      </c>
      <c r="I141" s="82">
        <f>G141+6</f>
        <v>44740</v>
      </c>
      <c r="J141" s="42"/>
      <c r="K141" s="43"/>
      <c r="L141" s="51"/>
      <c r="M141" s="50"/>
      <c r="N141" s="50"/>
    </row>
    <row r="142" spans="1:15" s="34" customFormat="1">
      <c r="A142" s="22" t="s">
        <v>412</v>
      </c>
      <c r="B142" s="23"/>
      <c r="C142" s="22" t="s">
        <v>408</v>
      </c>
      <c r="D142" s="83">
        <f>G142-1</f>
        <v>44741</v>
      </c>
      <c r="E142" s="83">
        <f>G142-1</f>
        <v>44741</v>
      </c>
      <c r="F142" s="83">
        <f>G142-2</f>
        <v>44740</v>
      </c>
      <c r="G142" s="9">
        <v>44742</v>
      </c>
      <c r="H142" s="82">
        <f>G142+3</f>
        <v>44745</v>
      </c>
      <c r="I142" s="82">
        <f>G142+6</f>
        <v>44748</v>
      </c>
      <c r="J142" s="42"/>
      <c r="K142" s="43"/>
      <c r="L142" s="51"/>
      <c r="M142" s="50"/>
      <c r="N142" s="50"/>
    </row>
    <row r="143" spans="1:15" s="34" customFormat="1">
      <c r="A143" s="286" t="s">
        <v>120</v>
      </c>
      <c r="B143" s="286"/>
      <c r="C143" s="286"/>
      <c r="D143" s="286"/>
      <c r="E143" s="286"/>
      <c r="F143" s="286"/>
      <c r="G143" s="286"/>
      <c r="H143" s="286"/>
      <c r="I143" s="286"/>
      <c r="J143" s="50"/>
      <c r="K143" s="50"/>
      <c r="L143" s="50"/>
      <c r="M143" s="50"/>
      <c r="N143" s="50"/>
    </row>
    <row r="144" spans="1:15" s="34" customFormat="1">
      <c r="A144" s="286" t="s">
        <v>121</v>
      </c>
      <c r="B144" s="286"/>
      <c r="C144" s="286"/>
      <c r="D144" s="286"/>
      <c r="E144" s="286"/>
      <c r="F144" s="286"/>
      <c r="G144" s="286"/>
      <c r="H144" s="286"/>
      <c r="I144" s="286"/>
      <c r="J144" s="50"/>
      <c r="K144" s="50"/>
      <c r="L144" s="50"/>
      <c r="M144" s="50"/>
      <c r="N144" s="50"/>
    </row>
    <row r="145" spans="1:15" s="34" customFormat="1">
      <c r="A145" s="286" t="s">
        <v>122</v>
      </c>
      <c r="B145" s="286"/>
      <c r="C145" s="286"/>
      <c r="D145" s="286"/>
      <c r="E145" s="286"/>
      <c r="F145" s="286"/>
      <c r="G145" s="286"/>
      <c r="H145" s="286"/>
      <c r="I145" s="286"/>
      <c r="J145" s="50"/>
      <c r="K145" s="50"/>
      <c r="L145" s="50"/>
      <c r="M145" s="50"/>
      <c r="N145" s="50"/>
    </row>
    <row r="146" spans="1:15" s="34" customFormat="1">
      <c r="A146" s="394" t="s">
        <v>94</v>
      </c>
      <c r="B146" s="394"/>
      <c r="C146" s="394"/>
      <c r="D146" s="394"/>
      <c r="E146" s="394"/>
      <c r="F146" s="394"/>
      <c r="G146" s="394"/>
      <c r="H146" s="394"/>
      <c r="I146" s="394"/>
      <c r="J146"/>
      <c r="K146"/>
      <c r="L146" s="50"/>
      <c r="M146" s="50"/>
      <c r="N146" s="50"/>
    </row>
    <row r="147" spans="1:15" s="34" customFormat="1">
      <c r="A147" s="21"/>
      <c r="B147" s="21"/>
      <c r="C147" s="21"/>
      <c r="D147" s="21"/>
      <c r="E147" s="21"/>
      <c r="F147" s="21"/>
      <c r="G147" s="21"/>
      <c r="H147" s="21"/>
      <c r="I147" s="21"/>
      <c r="J147"/>
      <c r="K147"/>
      <c r="L147" s="50"/>
      <c r="M147" s="50"/>
      <c r="N147" s="50"/>
    </row>
    <row r="148" spans="1:15" s="34" customFormat="1">
      <c r="A148" s="290" t="s">
        <v>123</v>
      </c>
      <c r="B148" s="293" t="s">
        <v>372</v>
      </c>
      <c r="C148" s="293"/>
      <c r="D148" s="293"/>
      <c r="E148" s="293"/>
      <c r="F148" s="293"/>
      <c r="G148" s="293"/>
      <c r="H148" s="293"/>
      <c r="I148" s="293"/>
      <c r="J148" s="293"/>
      <c r="K148" s="8"/>
      <c r="L148" s="8"/>
      <c r="M148" s="50"/>
      <c r="N148" s="50"/>
    </row>
    <row r="149" spans="1:15" s="34" customFormat="1">
      <c r="A149" s="290"/>
      <c r="B149" s="305" t="s">
        <v>124</v>
      </c>
      <c r="C149" s="305"/>
      <c r="D149" s="305"/>
      <c r="E149" s="305"/>
      <c r="F149" s="305"/>
      <c r="G149" s="305"/>
      <c r="H149" s="305"/>
      <c r="I149" s="305"/>
      <c r="J149" s="305"/>
      <c r="K149"/>
      <c r="L149" s="124"/>
      <c r="M149" s="124"/>
      <c r="N149" s="50"/>
    </row>
    <row r="150" spans="1:15" s="34" customFormat="1" ht="15" customHeight="1">
      <c r="A150" s="290"/>
      <c r="B150" s="305" t="s">
        <v>125</v>
      </c>
      <c r="C150" s="305"/>
      <c r="D150" s="305"/>
      <c r="E150" s="305"/>
      <c r="F150" s="305"/>
      <c r="G150" s="305"/>
      <c r="H150" s="305"/>
      <c r="I150" s="305"/>
      <c r="J150" s="305"/>
      <c r="K150"/>
      <c r="L150" s="124"/>
      <c r="M150" s="124"/>
      <c r="N150" s="8"/>
      <c r="O150" s="3"/>
    </row>
    <row r="151" spans="1:15" s="34" customFormat="1">
      <c r="A151" s="278" t="s">
        <v>3</v>
      </c>
      <c r="B151" s="278" t="s">
        <v>4</v>
      </c>
      <c r="C151" s="278" t="s">
        <v>5</v>
      </c>
      <c r="D151" s="279" t="s">
        <v>76</v>
      </c>
      <c r="E151" s="279" t="s">
        <v>27</v>
      </c>
      <c r="F151" s="281" t="s">
        <v>126</v>
      </c>
      <c r="G151" s="223" t="s">
        <v>38</v>
      </c>
      <c r="H151" s="283" t="s">
        <v>117</v>
      </c>
      <c r="I151" s="283"/>
      <c r="J151" s="283"/>
      <c r="K151"/>
      <c r="L151" s="124"/>
      <c r="M151" s="124"/>
      <c r="N151" s="8"/>
      <c r="O151" s="3"/>
    </row>
    <row r="152" spans="1:15" s="34" customFormat="1" ht="45">
      <c r="A152" s="278"/>
      <c r="B152" s="278"/>
      <c r="C152" s="278"/>
      <c r="D152" s="279"/>
      <c r="E152" s="279"/>
      <c r="F152" s="281"/>
      <c r="G152" s="222" t="s">
        <v>13</v>
      </c>
      <c r="H152" s="223" t="s">
        <v>127</v>
      </c>
      <c r="I152" s="223" t="s">
        <v>128</v>
      </c>
      <c r="J152" s="223" t="s">
        <v>129</v>
      </c>
      <c r="K152"/>
      <c r="L152" s="124"/>
      <c r="M152" s="124"/>
      <c r="N152" s="50"/>
    </row>
    <row r="153" spans="1:15" s="34" customFormat="1">
      <c r="A153" s="22" t="s">
        <v>417</v>
      </c>
      <c r="B153" s="17"/>
      <c r="C153" s="22" t="s">
        <v>346</v>
      </c>
      <c r="D153" s="83">
        <f t="shared" ref="D153:D157" si="49">G153-2</f>
        <v>44716</v>
      </c>
      <c r="E153" s="83">
        <f t="shared" ref="E153:E157" si="50">G153-1</f>
        <v>44717</v>
      </c>
      <c r="F153" s="83">
        <f t="shared" ref="F153:F157" si="51">D153</f>
        <v>44716</v>
      </c>
      <c r="G153" s="9">
        <v>44718</v>
      </c>
      <c r="H153" s="41">
        <f t="shared" ref="H153:H157" si="52">G153+5</f>
        <v>44723</v>
      </c>
      <c r="I153" s="41">
        <f t="shared" ref="I153:I157" si="53">G153+6</f>
        <v>44724</v>
      </c>
      <c r="J153" s="82">
        <f t="shared" ref="J153:J157" si="54">G153+10</f>
        <v>44728</v>
      </c>
      <c r="K153"/>
      <c r="L153" s="124"/>
      <c r="M153" s="124"/>
      <c r="N153" s="50"/>
    </row>
    <row r="154" spans="1:15" s="34" customFormat="1">
      <c r="A154" s="22" t="s">
        <v>418</v>
      </c>
      <c r="B154" s="23"/>
      <c r="C154" s="22" t="s">
        <v>413</v>
      </c>
      <c r="D154" s="83">
        <f t="shared" si="49"/>
        <v>44722</v>
      </c>
      <c r="E154" s="83">
        <f t="shared" si="50"/>
        <v>44723</v>
      </c>
      <c r="F154" s="83">
        <f t="shared" si="51"/>
        <v>44722</v>
      </c>
      <c r="G154" s="9">
        <v>44724</v>
      </c>
      <c r="H154" s="41">
        <f t="shared" si="52"/>
        <v>44729</v>
      </c>
      <c r="I154" s="41">
        <f t="shared" si="53"/>
        <v>44730</v>
      </c>
      <c r="J154" s="82">
        <f t="shared" si="54"/>
        <v>44734</v>
      </c>
      <c r="K154"/>
      <c r="L154" s="124"/>
      <c r="M154" s="124"/>
      <c r="N154" s="50"/>
    </row>
    <row r="155" spans="1:15" s="34" customFormat="1">
      <c r="A155" s="22" t="s">
        <v>419</v>
      </c>
      <c r="B155" s="17"/>
      <c r="C155" s="22" t="s">
        <v>414</v>
      </c>
      <c r="D155" s="83">
        <f t="shared" si="49"/>
        <v>44730</v>
      </c>
      <c r="E155" s="83">
        <f t="shared" si="50"/>
        <v>44731</v>
      </c>
      <c r="F155" s="83">
        <f t="shared" si="51"/>
        <v>44730</v>
      </c>
      <c r="G155" s="9">
        <v>44732</v>
      </c>
      <c r="H155" s="41">
        <f t="shared" si="52"/>
        <v>44737</v>
      </c>
      <c r="I155" s="41">
        <f t="shared" si="53"/>
        <v>44738</v>
      </c>
      <c r="J155" s="82">
        <f t="shared" si="54"/>
        <v>44742</v>
      </c>
      <c r="K155"/>
      <c r="L155" s="124"/>
      <c r="M155" s="124"/>
      <c r="N155" s="50"/>
    </row>
    <row r="156" spans="1:15" s="34" customFormat="1">
      <c r="A156" s="22" t="s">
        <v>420</v>
      </c>
      <c r="B156" s="23"/>
      <c r="C156" s="22" t="s">
        <v>415</v>
      </c>
      <c r="D156" s="83">
        <f t="shared" si="49"/>
        <v>44737</v>
      </c>
      <c r="E156" s="83">
        <f t="shared" si="50"/>
        <v>44738</v>
      </c>
      <c r="F156" s="83">
        <f t="shared" si="51"/>
        <v>44737</v>
      </c>
      <c r="G156" s="9">
        <v>44739</v>
      </c>
      <c r="H156" s="41">
        <f t="shared" si="52"/>
        <v>44744</v>
      </c>
      <c r="I156" s="41">
        <f t="shared" si="53"/>
        <v>44745</v>
      </c>
      <c r="J156" s="82">
        <f t="shared" si="54"/>
        <v>44749</v>
      </c>
      <c r="K156"/>
      <c r="L156" s="124"/>
      <c r="M156" s="124"/>
      <c r="N156" s="50"/>
    </row>
    <row r="157" spans="1:15" s="34" customFormat="1">
      <c r="A157" s="22" t="s">
        <v>421</v>
      </c>
      <c r="B157" s="213"/>
      <c r="C157" s="22" t="s">
        <v>416</v>
      </c>
      <c r="D157" s="83">
        <f t="shared" si="49"/>
        <v>44743</v>
      </c>
      <c r="E157" s="83">
        <f t="shared" si="50"/>
        <v>44744</v>
      </c>
      <c r="F157" s="83">
        <f t="shared" si="51"/>
        <v>44743</v>
      </c>
      <c r="G157" s="9">
        <v>44745</v>
      </c>
      <c r="H157" s="41">
        <f t="shared" si="52"/>
        <v>44750</v>
      </c>
      <c r="I157" s="41">
        <f t="shared" si="53"/>
        <v>44751</v>
      </c>
      <c r="J157" s="82">
        <f t="shared" si="54"/>
        <v>44755</v>
      </c>
      <c r="K157"/>
      <c r="L157" s="124"/>
      <c r="M157" s="124"/>
      <c r="N157" s="50"/>
    </row>
    <row r="158" spans="1:15" s="52" customFormat="1">
      <c r="A158" s="392" t="s">
        <v>130</v>
      </c>
      <c r="B158" s="392"/>
      <c r="C158" s="392"/>
      <c r="D158" s="392"/>
      <c r="E158" s="392"/>
      <c r="F158" s="392"/>
      <c r="G158" s="392"/>
      <c r="H158" s="392"/>
      <c r="I158" s="392"/>
      <c r="J158" s="392"/>
      <c r="K158"/>
      <c r="L158" s="124"/>
      <c r="M158" s="124"/>
      <c r="N158" s="128"/>
      <c r="O158" s="12"/>
    </row>
    <row r="159" spans="1:15" s="52" customFormat="1">
      <c r="A159" s="392" t="s">
        <v>121</v>
      </c>
      <c r="B159" s="392"/>
      <c r="C159" s="392"/>
      <c r="D159" s="392"/>
      <c r="E159" s="392"/>
      <c r="F159" s="392"/>
      <c r="G159" s="392"/>
      <c r="H159" s="392"/>
      <c r="I159" s="392"/>
      <c r="J159" s="392"/>
      <c r="K159"/>
      <c r="L159" s="124"/>
      <c r="M159" s="124"/>
      <c r="N159" s="129"/>
    </row>
    <row r="160" spans="1:15" s="34" customFormat="1">
      <c r="A160" s="392" t="s">
        <v>122</v>
      </c>
      <c r="B160" s="392"/>
      <c r="C160" s="392"/>
      <c r="D160" s="392"/>
      <c r="E160" s="392"/>
      <c r="F160" s="392"/>
      <c r="G160" s="392"/>
      <c r="H160" s="392"/>
      <c r="I160" s="392"/>
      <c r="J160" s="392"/>
      <c r="K160"/>
      <c r="L160" s="124"/>
      <c r="M160" s="124"/>
      <c r="N160" s="50"/>
    </row>
    <row r="161" spans="1:14" s="34" customFormat="1">
      <c r="A161" s="393" t="s">
        <v>94</v>
      </c>
      <c r="B161" s="393"/>
      <c r="C161" s="393"/>
      <c r="D161" s="393"/>
      <c r="E161" s="393"/>
      <c r="F161" s="393"/>
      <c r="G161" s="393"/>
      <c r="H161" s="393"/>
      <c r="I161" s="393"/>
      <c r="J161" s="393"/>
      <c r="K161"/>
      <c r="L161" s="124"/>
      <c r="M161" s="124"/>
      <c r="N161" s="50"/>
    </row>
    <row r="162" spans="1:14" s="34" customFormat="1" ht="15" customHeight="1">
      <c r="A162" s="50"/>
      <c r="I162" s="50"/>
      <c r="J162" s="50"/>
      <c r="K162"/>
      <c r="L162" s="124"/>
      <c r="M162" s="124"/>
      <c r="N162" s="50"/>
    </row>
    <row r="163" spans="1:14" s="34" customFormat="1" ht="15" customHeight="1">
      <c r="A163" s="290" t="s">
        <v>131</v>
      </c>
      <c r="B163" s="293" t="s">
        <v>132</v>
      </c>
      <c r="C163" s="293"/>
      <c r="D163" s="293"/>
      <c r="E163" s="293"/>
      <c r="F163" s="293"/>
      <c r="G163" s="293"/>
      <c r="H163" s="293"/>
      <c r="I163" s="293"/>
      <c r="J163" s="293"/>
      <c r="K163"/>
      <c r="L163" s="124"/>
      <c r="M163" s="124"/>
      <c r="N163" s="50"/>
    </row>
    <row r="164" spans="1:14" s="34" customFormat="1">
      <c r="A164" s="290"/>
      <c r="B164" s="305" t="s">
        <v>133</v>
      </c>
      <c r="C164" s="305"/>
      <c r="D164" s="305"/>
      <c r="E164" s="305"/>
      <c r="F164" s="305"/>
      <c r="G164" s="305"/>
      <c r="H164" s="305"/>
      <c r="I164" s="305"/>
      <c r="J164" s="305"/>
      <c r="K164"/>
      <c r="L164" s="124"/>
      <c r="M164" s="124"/>
      <c r="N164" s="50"/>
    </row>
    <row r="165" spans="1:14" s="34" customFormat="1">
      <c r="A165" s="290"/>
      <c r="B165" s="305" t="s">
        <v>86</v>
      </c>
      <c r="C165" s="305"/>
      <c r="D165" s="305"/>
      <c r="E165" s="305"/>
      <c r="F165" s="305"/>
      <c r="G165" s="305"/>
      <c r="H165" s="305"/>
      <c r="I165" s="305"/>
      <c r="J165" s="305"/>
      <c r="K165"/>
      <c r="L165" s="124"/>
      <c r="M165" s="50"/>
      <c r="N165" s="50"/>
    </row>
    <row r="166" spans="1:14" s="34" customFormat="1">
      <c r="A166" s="278" t="s">
        <v>3</v>
      </c>
      <c r="B166" s="278" t="s">
        <v>134</v>
      </c>
      <c r="C166" s="278" t="s">
        <v>5</v>
      </c>
      <c r="D166" s="279" t="s">
        <v>76</v>
      </c>
      <c r="E166" s="279" t="s">
        <v>27</v>
      </c>
      <c r="F166" s="281" t="s">
        <v>135</v>
      </c>
      <c r="G166" s="223" t="s">
        <v>38</v>
      </c>
      <c r="H166" s="353" t="s">
        <v>10</v>
      </c>
      <c r="I166" s="223" t="s">
        <v>9</v>
      </c>
      <c r="J166" s="223" t="s">
        <v>12</v>
      </c>
      <c r="K166"/>
      <c r="L166" s="124"/>
      <c r="M166" s="50"/>
      <c r="N166" s="50"/>
    </row>
    <row r="167" spans="1:14" s="34" customFormat="1" ht="30">
      <c r="A167" s="278"/>
      <c r="B167" s="278"/>
      <c r="C167" s="278"/>
      <c r="D167" s="279"/>
      <c r="E167" s="279"/>
      <c r="F167" s="281"/>
      <c r="G167" s="225" t="s">
        <v>13</v>
      </c>
      <c r="H167" s="353"/>
      <c r="I167" s="224" t="s">
        <v>87</v>
      </c>
      <c r="J167" s="224" t="s">
        <v>136</v>
      </c>
      <c r="K167"/>
      <c r="L167" s="124"/>
      <c r="M167" s="50"/>
      <c r="N167" s="50"/>
    </row>
    <row r="168" spans="1:14" s="34" customFormat="1">
      <c r="A168" s="135" t="s">
        <v>104</v>
      </c>
      <c r="B168" s="136"/>
      <c r="C168" s="137" t="s">
        <v>105</v>
      </c>
      <c r="D168" s="138">
        <f>G168-1</f>
        <v>44658</v>
      </c>
      <c r="E168" s="138">
        <f>G168-1</f>
        <v>44658</v>
      </c>
      <c r="F168" s="138">
        <f>G168-2</f>
        <v>44657</v>
      </c>
      <c r="G168" s="139">
        <v>44659</v>
      </c>
      <c r="H168" s="157"/>
      <c r="I168" s="167"/>
      <c r="J168" s="167"/>
      <c r="K168"/>
      <c r="L168" s="124"/>
      <c r="M168" s="50"/>
      <c r="N168" s="50"/>
    </row>
    <row r="169" spans="1:14" s="34" customFormat="1">
      <c r="A169" s="135" t="s">
        <v>106</v>
      </c>
      <c r="B169" s="136"/>
      <c r="C169" s="137" t="s">
        <v>107</v>
      </c>
      <c r="D169" s="138">
        <f>G169-1</f>
        <v>44665</v>
      </c>
      <c r="E169" s="138">
        <f>G169-1</f>
        <v>44665</v>
      </c>
      <c r="F169" s="138">
        <f>G169-2</f>
        <v>44664</v>
      </c>
      <c r="G169" s="139">
        <v>44666</v>
      </c>
      <c r="H169" s="157"/>
      <c r="I169" s="103"/>
      <c r="J169" s="167"/>
      <c r="K169"/>
      <c r="L169" s="124"/>
      <c r="M169" s="50"/>
      <c r="N169" s="50"/>
    </row>
    <row r="170" spans="1:14" s="34" customFormat="1">
      <c r="A170" s="135" t="s">
        <v>108</v>
      </c>
      <c r="B170" s="136"/>
      <c r="C170" s="137" t="s">
        <v>109</v>
      </c>
      <c r="D170" s="138">
        <f>G170-1</f>
        <v>44679</v>
      </c>
      <c r="E170" s="138">
        <f>G170-1</f>
        <v>44679</v>
      </c>
      <c r="F170" s="138">
        <f>G170-2</f>
        <v>44678</v>
      </c>
      <c r="G170" s="139">
        <v>44680</v>
      </c>
      <c r="H170" s="157"/>
      <c r="I170" s="168"/>
      <c r="J170" s="167"/>
      <c r="K170"/>
      <c r="L170" s="124"/>
      <c r="M170" s="50"/>
      <c r="N170" s="50"/>
    </row>
    <row r="171" spans="1:14" s="34" customFormat="1">
      <c r="A171" s="135" t="s">
        <v>110</v>
      </c>
      <c r="B171" s="136"/>
      <c r="C171" s="137" t="s">
        <v>111</v>
      </c>
      <c r="D171" s="138">
        <f>G171-1</f>
        <v>44686</v>
      </c>
      <c r="E171" s="138">
        <f>G171-1</f>
        <v>44686</v>
      </c>
      <c r="F171" s="138">
        <f>G171-2</f>
        <v>44685</v>
      </c>
      <c r="G171" s="139">
        <v>44687</v>
      </c>
      <c r="H171" s="169"/>
      <c r="I171" s="170"/>
      <c r="J171" s="171"/>
      <c r="K171"/>
      <c r="L171" s="124"/>
      <c r="M171" s="50"/>
      <c r="N171" s="50"/>
    </row>
    <row r="172" spans="1:14" s="34" customFormat="1">
      <c r="A172" s="386" t="s">
        <v>137</v>
      </c>
      <c r="B172" s="386"/>
      <c r="C172" s="386"/>
      <c r="D172" s="386"/>
      <c r="E172" s="386"/>
      <c r="F172" s="386"/>
      <c r="G172" s="386"/>
      <c r="H172" s="386"/>
      <c r="I172" s="168"/>
      <c r="J172" s="172"/>
      <c r="K172"/>
      <c r="L172" s="124"/>
      <c r="M172" s="124"/>
      <c r="N172" s="50"/>
    </row>
    <row r="173" spans="1:14" s="34" customFormat="1">
      <c r="A173" s="387" t="s">
        <v>138</v>
      </c>
      <c r="B173" s="387"/>
      <c r="C173" s="387"/>
      <c r="D173" s="387"/>
      <c r="E173" s="387"/>
      <c r="F173" s="387"/>
      <c r="G173" s="387"/>
      <c r="H173" s="387"/>
      <c r="I173" s="387"/>
      <c r="J173" s="387"/>
      <c r="K173"/>
      <c r="L173" s="124"/>
      <c r="M173" s="124"/>
      <c r="N173" s="50"/>
    </row>
    <row r="174" spans="1:14" s="34" customFormat="1" ht="30" customHeight="1">
      <c r="A174" s="388" t="s">
        <v>139</v>
      </c>
      <c r="B174" s="388"/>
      <c r="C174" s="388"/>
      <c r="D174" s="388"/>
      <c r="E174" s="388"/>
      <c r="F174" s="388"/>
      <c r="G174" s="388"/>
      <c r="H174" s="388"/>
      <c r="I174" s="388"/>
      <c r="J174" s="388"/>
      <c r="K174"/>
      <c r="L174" s="124"/>
      <c r="M174" s="124"/>
      <c r="N174" s="50"/>
    </row>
    <row r="175" spans="1:14" s="34" customFormat="1">
      <c r="A175" s="388" t="s">
        <v>94</v>
      </c>
      <c r="B175" s="388"/>
      <c r="C175" s="388"/>
      <c r="D175" s="388"/>
      <c r="E175" s="388"/>
      <c r="F175" s="388"/>
      <c r="G175" s="388"/>
      <c r="H175" s="388"/>
      <c r="I175" s="388"/>
      <c r="J175" s="388"/>
      <c r="K175"/>
      <c r="L175" s="124"/>
      <c r="M175" s="124"/>
      <c r="N175" s="50"/>
    </row>
    <row r="176" spans="1:14" s="34" customFormat="1">
      <c r="A176" s="77"/>
      <c r="B176" s="77"/>
      <c r="C176" s="77"/>
      <c r="D176" s="77"/>
      <c r="E176" s="77"/>
      <c r="F176" s="77"/>
      <c r="G176" s="77"/>
      <c r="H176" s="77"/>
      <c r="I176" s="77"/>
      <c r="J176" s="77"/>
      <c r="K176"/>
      <c r="L176" s="124"/>
      <c r="M176" s="124"/>
      <c r="N176" s="50"/>
    </row>
    <row r="177" spans="1:15" s="34" customFormat="1">
      <c r="A177" s="389" t="s">
        <v>140</v>
      </c>
      <c r="B177" s="390" t="s">
        <v>141</v>
      </c>
      <c r="C177" s="390"/>
      <c r="D177" s="390"/>
      <c r="E177" s="390"/>
      <c r="F177" s="390"/>
      <c r="G177" s="390"/>
      <c r="H177" s="390"/>
      <c r="I177" s="390"/>
      <c r="J177" s="390"/>
      <c r="K177" s="390"/>
      <c r="L177" s="124"/>
      <c r="M177" s="124"/>
      <c r="N177" s="50"/>
    </row>
    <row r="178" spans="1:15">
      <c r="A178" s="389"/>
      <c r="B178" s="391" t="s">
        <v>124</v>
      </c>
      <c r="C178" s="391"/>
      <c r="D178" s="391"/>
      <c r="E178" s="391"/>
      <c r="F178" s="391"/>
      <c r="G178" s="391"/>
      <c r="H178" s="391"/>
      <c r="I178" s="391"/>
      <c r="J178" s="391"/>
      <c r="K178" s="391"/>
      <c r="L178" s="124"/>
      <c r="M178" s="124"/>
      <c r="N178" s="50"/>
      <c r="O178" s="34"/>
    </row>
    <row r="179" spans="1:15">
      <c r="A179" s="389"/>
      <c r="B179" s="391" t="s">
        <v>142</v>
      </c>
      <c r="C179" s="391"/>
      <c r="D179" s="391"/>
      <c r="E179" s="391"/>
      <c r="F179" s="391"/>
      <c r="G179" s="391"/>
      <c r="H179" s="391"/>
      <c r="I179" s="391"/>
      <c r="J179" s="391"/>
      <c r="K179" s="391"/>
      <c r="L179" s="124"/>
      <c r="M179" s="124"/>
    </row>
    <row r="180" spans="1:15" ht="15" customHeight="1">
      <c r="A180" s="378" t="s">
        <v>3</v>
      </c>
      <c r="B180" s="378" t="s">
        <v>4</v>
      </c>
      <c r="C180" s="378" t="s">
        <v>5</v>
      </c>
      <c r="D180" s="379" t="s">
        <v>76</v>
      </c>
      <c r="E180" s="379" t="s">
        <v>27</v>
      </c>
      <c r="F180" s="380" t="s">
        <v>143</v>
      </c>
      <c r="G180" s="219" t="s">
        <v>9</v>
      </c>
      <c r="H180" s="381" t="s">
        <v>117</v>
      </c>
      <c r="I180" s="381"/>
      <c r="J180" s="381"/>
      <c r="K180" s="381"/>
      <c r="L180" s="124"/>
      <c r="M180" s="124"/>
    </row>
    <row r="181" spans="1:15" ht="30">
      <c r="A181" s="378"/>
      <c r="B181" s="378"/>
      <c r="C181" s="378"/>
      <c r="D181" s="379"/>
      <c r="E181" s="379"/>
      <c r="F181" s="380"/>
      <c r="G181" s="226" t="s">
        <v>13</v>
      </c>
      <c r="H181" s="219" t="s">
        <v>144</v>
      </c>
      <c r="I181" s="219" t="s">
        <v>145</v>
      </c>
      <c r="J181" s="219" t="s">
        <v>146</v>
      </c>
      <c r="K181" s="219" t="s">
        <v>147</v>
      </c>
      <c r="L181" s="124"/>
      <c r="M181" s="124"/>
      <c r="N181" s="47"/>
    </row>
    <row r="182" spans="1:15">
      <c r="A182" s="173" t="s">
        <v>474</v>
      </c>
      <c r="B182" s="174"/>
      <c r="C182" s="175" t="s">
        <v>475</v>
      </c>
      <c r="D182" s="176">
        <f>G182-1</f>
        <v>44722</v>
      </c>
      <c r="E182" s="176">
        <f>G182-1</f>
        <v>44722</v>
      </c>
      <c r="F182" s="176">
        <f>G182-2</f>
        <v>44721</v>
      </c>
      <c r="G182" s="178">
        <v>44723</v>
      </c>
      <c r="H182" s="178">
        <f>G182+7</f>
        <v>44730</v>
      </c>
      <c r="I182" s="178">
        <f>G182+8</f>
        <v>44731</v>
      </c>
      <c r="J182" s="177">
        <f>G182+10</f>
        <v>44733</v>
      </c>
      <c r="K182" s="177">
        <f>G182+13</f>
        <v>44736</v>
      </c>
      <c r="L182" s="124"/>
      <c r="M182" s="124"/>
    </row>
    <row r="183" spans="1:15">
      <c r="A183" s="173" t="s">
        <v>476</v>
      </c>
      <c r="B183" s="174"/>
      <c r="C183" s="175" t="s">
        <v>477</v>
      </c>
      <c r="D183" s="141">
        <f>G183-1</f>
        <v>44726</v>
      </c>
      <c r="E183" s="176">
        <f>G183-1</f>
        <v>44726</v>
      </c>
      <c r="F183" s="176">
        <f>G183-2</f>
        <v>44725</v>
      </c>
      <c r="G183" s="178">
        <v>44727</v>
      </c>
      <c r="H183" s="178">
        <f>G183+7</f>
        <v>44734</v>
      </c>
      <c r="I183" s="178">
        <f>G183+8</f>
        <v>44735</v>
      </c>
      <c r="J183" s="177">
        <f>G183+10</f>
        <v>44737</v>
      </c>
      <c r="K183" s="177">
        <f>G183+13</f>
        <v>44740</v>
      </c>
      <c r="L183" s="124"/>
      <c r="M183" s="124"/>
      <c r="N183" s="47"/>
    </row>
    <row r="184" spans="1:15">
      <c r="A184" s="154" t="s">
        <v>478</v>
      </c>
      <c r="B184" s="179"/>
      <c r="C184" s="180" t="s">
        <v>479</v>
      </c>
      <c r="D184" s="141">
        <f>G184-1</f>
        <v>44727</v>
      </c>
      <c r="E184" s="141">
        <f>G184-1</f>
        <v>44727</v>
      </c>
      <c r="F184" s="141">
        <f>G184-2</f>
        <v>44726</v>
      </c>
      <c r="G184" s="178">
        <v>44728</v>
      </c>
      <c r="H184" s="178">
        <f>G184+7</f>
        <v>44735</v>
      </c>
      <c r="I184" s="178">
        <f>G184+8</f>
        <v>44736</v>
      </c>
      <c r="J184" s="177">
        <f>G184+10</f>
        <v>44738</v>
      </c>
      <c r="K184" s="177">
        <f>G184+13</f>
        <v>44741</v>
      </c>
      <c r="L184" s="124"/>
      <c r="M184" s="124"/>
    </row>
    <row r="185" spans="1:15">
      <c r="A185" s="154" t="s">
        <v>480</v>
      </c>
      <c r="B185" s="179"/>
      <c r="C185" s="180" t="s">
        <v>481</v>
      </c>
      <c r="D185" s="141">
        <f>G185-1</f>
        <v>44739</v>
      </c>
      <c r="E185" s="141">
        <f>G185-1</f>
        <v>44739</v>
      </c>
      <c r="F185" s="141">
        <f>G185-2</f>
        <v>44738</v>
      </c>
      <c r="G185" s="178">
        <v>44740</v>
      </c>
      <c r="H185" s="178">
        <f>G185+7</f>
        <v>44747</v>
      </c>
      <c r="I185" s="178">
        <f>G185+8</f>
        <v>44748</v>
      </c>
      <c r="J185" s="177">
        <f>G185+10</f>
        <v>44750</v>
      </c>
      <c r="K185" s="177">
        <f>G185+13</f>
        <v>44753</v>
      </c>
      <c r="L185" s="124"/>
      <c r="M185" s="124"/>
    </row>
    <row r="186" spans="1:15" ht="15" customHeight="1">
      <c r="A186" s="382" t="s">
        <v>148</v>
      </c>
      <c r="B186" s="382"/>
      <c r="C186" s="382"/>
      <c r="D186" s="382"/>
      <c r="E186" s="382"/>
      <c r="F186" s="382"/>
      <c r="G186" s="382"/>
      <c r="H186" s="382"/>
      <c r="I186" s="382"/>
      <c r="J186" s="382"/>
      <c r="K186" s="382"/>
      <c r="L186" s="124"/>
      <c r="M186" s="124"/>
    </row>
    <row r="187" spans="1:15" ht="15" customHeight="1">
      <c r="A187" s="383" t="s">
        <v>149</v>
      </c>
      <c r="B187" s="383"/>
      <c r="C187" s="383"/>
      <c r="D187" s="383"/>
      <c r="E187" s="383"/>
      <c r="F187" s="383"/>
      <c r="G187" s="383"/>
      <c r="H187" s="383"/>
      <c r="I187" s="383"/>
      <c r="J187" s="383"/>
      <c r="K187" s="383"/>
      <c r="L187" s="124"/>
      <c r="M187" s="124"/>
    </row>
    <row r="188" spans="1:15" s="34" customFormat="1" ht="19.5">
      <c r="A188" s="384" t="s">
        <v>422</v>
      </c>
      <c r="B188" s="384"/>
      <c r="C188" s="384"/>
      <c r="D188" s="384"/>
      <c r="E188" s="384"/>
      <c r="F188" s="384"/>
      <c r="G188" s="384"/>
      <c r="H188" s="384"/>
      <c r="I188" s="384"/>
      <c r="J188" s="384"/>
      <c r="K188" s="384"/>
      <c r="L188" s="124"/>
      <c r="M188" s="124"/>
      <c r="N188" s="50"/>
    </row>
    <row r="189" spans="1:15" ht="15" customHeight="1">
      <c r="A189" s="382" t="s">
        <v>150</v>
      </c>
      <c r="B189" s="382"/>
      <c r="C189" s="382"/>
      <c r="D189" s="382"/>
      <c r="E189" s="382"/>
      <c r="F189" s="382"/>
      <c r="G189" s="382"/>
      <c r="H189" s="382"/>
      <c r="I189" s="382"/>
      <c r="J189" s="382"/>
      <c r="K189" s="382"/>
      <c r="L189" s="124"/>
      <c r="M189" s="124"/>
    </row>
    <row r="190" spans="1:15" ht="15" customHeight="1">
      <c r="A190" s="385" t="s">
        <v>94</v>
      </c>
      <c r="B190" s="385"/>
      <c r="C190" s="385"/>
      <c r="D190" s="385"/>
      <c r="E190" s="385"/>
      <c r="F190" s="385"/>
      <c r="G190" s="385"/>
      <c r="H190" s="385"/>
      <c r="I190" s="385"/>
      <c r="J190" s="385"/>
      <c r="K190" s="385"/>
      <c r="L190" s="124"/>
      <c r="M190" s="124"/>
    </row>
    <row r="191" spans="1:15" ht="15" customHeight="1">
      <c r="A191" s="114"/>
      <c r="B191" s="114"/>
      <c r="C191" s="114"/>
      <c r="D191" s="114"/>
      <c r="E191" s="114"/>
      <c r="F191" s="114"/>
      <c r="G191" s="114"/>
      <c r="H191" s="114"/>
      <c r="I191" s="114"/>
      <c r="J191" s="114"/>
      <c r="K191" s="114"/>
      <c r="L191" s="124"/>
      <c r="M191" s="124"/>
    </row>
    <row r="192" spans="1:15" ht="15" hidden="1" customHeight="1">
      <c r="A192" s="370" t="s">
        <v>151</v>
      </c>
      <c r="B192" s="372" t="s">
        <v>152</v>
      </c>
      <c r="C192" s="373"/>
      <c r="D192" s="373"/>
      <c r="E192" s="373"/>
      <c r="F192" s="373"/>
      <c r="G192" s="373"/>
      <c r="H192" s="373"/>
      <c r="I192" s="373"/>
      <c r="J192" s="374"/>
      <c r="K192" s="114"/>
      <c r="L192" s="124"/>
      <c r="M192" s="124"/>
    </row>
    <row r="193" spans="1:16" ht="15" hidden="1" customHeight="1">
      <c r="A193" s="371"/>
      <c r="B193" s="375" t="s">
        <v>85</v>
      </c>
      <c r="C193" s="376"/>
      <c r="D193" s="376"/>
      <c r="E193" s="376"/>
      <c r="F193" s="376"/>
      <c r="G193" s="376"/>
      <c r="H193" s="376"/>
      <c r="I193" s="376"/>
      <c r="J193" s="377"/>
      <c r="K193" s="114"/>
      <c r="L193" s="124"/>
      <c r="M193" s="124"/>
    </row>
    <row r="194" spans="1:16" ht="15" hidden="1" customHeight="1">
      <c r="A194" s="371"/>
      <c r="B194" s="375" t="s">
        <v>153</v>
      </c>
      <c r="C194" s="376"/>
      <c r="D194" s="376"/>
      <c r="E194" s="376"/>
      <c r="F194" s="376"/>
      <c r="G194" s="376"/>
      <c r="H194" s="376"/>
      <c r="I194" s="376"/>
      <c r="J194" s="377"/>
      <c r="K194" s="114"/>
      <c r="L194" s="124"/>
      <c r="M194" s="124"/>
    </row>
    <row r="195" spans="1:16" ht="25.5" hidden="1" customHeight="1">
      <c r="A195" s="378" t="s">
        <v>3</v>
      </c>
      <c r="B195" s="378" t="s">
        <v>4</v>
      </c>
      <c r="C195" s="378" t="s">
        <v>5</v>
      </c>
      <c r="D195" s="379" t="s">
        <v>76</v>
      </c>
      <c r="E195" s="379" t="s">
        <v>27</v>
      </c>
      <c r="F195" s="380" t="s">
        <v>116</v>
      </c>
      <c r="G195" s="219" t="s">
        <v>38</v>
      </c>
      <c r="H195" s="322" t="s">
        <v>117</v>
      </c>
      <c r="I195" s="323"/>
      <c r="J195" s="366"/>
      <c r="K195" s="114"/>
      <c r="L195" s="124"/>
      <c r="M195" s="124"/>
    </row>
    <row r="196" spans="1:16" ht="33.75" hidden="1" customHeight="1">
      <c r="A196" s="378"/>
      <c r="B196" s="378"/>
      <c r="C196" s="378"/>
      <c r="D196" s="379"/>
      <c r="E196" s="379"/>
      <c r="F196" s="380"/>
      <c r="G196" s="226" t="s">
        <v>13</v>
      </c>
      <c r="H196" s="219" t="s">
        <v>154</v>
      </c>
      <c r="I196" s="219" t="s">
        <v>155</v>
      </c>
      <c r="J196" s="219" t="s">
        <v>156</v>
      </c>
      <c r="K196" s="114"/>
      <c r="L196" s="124"/>
      <c r="M196" s="124"/>
    </row>
    <row r="197" spans="1:16" s="8" customFormat="1" ht="15" hidden="1" customHeight="1">
      <c r="A197" s="154" t="s">
        <v>157</v>
      </c>
      <c r="B197" s="179"/>
      <c r="C197" s="154" t="s">
        <v>158</v>
      </c>
      <c r="D197" s="176">
        <f>G197-1</f>
        <v>44656</v>
      </c>
      <c r="E197" s="176">
        <f>G197-1</f>
        <v>44656</v>
      </c>
      <c r="F197" s="176">
        <f>G197-2</f>
        <v>44655</v>
      </c>
      <c r="G197" s="149">
        <v>44657</v>
      </c>
      <c r="H197" s="178" t="s">
        <v>334</v>
      </c>
      <c r="I197" s="178">
        <f>G197+8</f>
        <v>44665</v>
      </c>
      <c r="J197" s="178">
        <f>G197+11</f>
        <v>44668</v>
      </c>
      <c r="K197" s="114"/>
      <c r="L197" s="124"/>
      <c r="M197" s="124"/>
      <c r="O197" s="3"/>
      <c r="P197" s="3"/>
    </row>
    <row r="198" spans="1:16" s="8" customFormat="1" ht="15" hidden="1" customHeight="1">
      <c r="A198" s="154"/>
      <c r="B198" s="179"/>
      <c r="C198" s="154"/>
      <c r="D198" s="176"/>
      <c r="E198" s="176"/>
      <c r="F198" s="176"/>
      <c r="G198" s="149"/>
      <c r="H198" s="178"/>
      <c r="I198" s="178"/>
      <c r="J198" s="227"/>
      <c r="K198" s="114"/>
      <c r="L198" s="124"/>
      <c r="M198" s="124"/>
      <c r="O198" s="3"/>
      <c r="P198" s="3"/>
    </row>
    <row r="199" spans="1:16" s="8" customFormat="1" ht="15" hidden="1" customHeight="1">
      <c r="A199" s="367" t="s">
        <v>159</v>
      </c>
      <c r="B199" s="368"/>
      <c r="C199" s="368"/>
      <c r="D199" s="368"/>
      <c r="E199" s="368"/>
      <c r="F199" s="368"/>
      <c r="G199" s="368"/>
      <c r="H199" s="368"/>
      <c r="I199" s="368"/>
      <c r="J199" s="368"/>
      <c r="K199" s="114"/>
      <c r="L199" s="124"/>
      <c r="M199" s="124"/>
      <c r="O199" s="3"/>
      <c r="P199" s="3"/>
    </row>
    <row r="200" spans="1:16" s="8" customFormat="1" ht="15" hidden="1" customHeight="1">
      <c r="A200" s="369" t="s">
        <v>94</v>
      </c>
      <c r="B200" s="369"/>
      <c r="C200" s="369"/>
      <c r="D200" s="369"/>
      <c r="E200" s="369"/>
      <c r="F200" s="369"/>
      <c r="G200" s="369"/>
      <c r="H200" s="369"/>
      <c r="I200" s="369"/>
      <c r="J200" s="369"/>
      <c r="K200" s="114"/>
      <c r="L200" s="124"/>
      <c r="M200" s="124"/>
      <c r="O200" s="3"/>
      <c r="P200" s="3"/>
    </row>
    <row r="201" spans="1:16" s="8" customFormat="1" ht="13.5" hidden="1" customHeight="1">
      <c r="A201" s="77"/>
      <c r="B201" s="77"/>
      <c r="C201" s="77"/>
      <c r="D201" s="77"/>
      <c r="E201" s="77"/>
      <c r="F201" s="77"/>
      <c r="G201" s="77"/>
      <c r="H201" s="77"/>
      <c r="I201" s="77"/>
      <c r="J201" s="77"/>
      <c r="K201" s="77"/>
      <c r="L201" s="124"/>
      <c r="M201" s="124"/>
      <c r="O201" s="3"/>
      <c r="P201" s="3"/>
    </row>
    <row r="202" spans="1:16" s="8" customFormat="1" hidden="1">
      <c r="A202" s="290" t="s">
        <v>160</v>
      </c>
      <c r="B202" s="293" t="s">
        <v>161</v>
      </c>
      <c r="C202" s="294"/>
      <c r="D202" s="294"/>
      <c r="E202" s="294"/>
      <c r="F202" s="294"/>
      <c r="G202" s="294"/>
      <c r="H202" s="294"/>
      <c r="I202" s="294"/>
      <c r="J202" s="304"/>
      <c r="K202" s="77"/>
      <c r="L202" s="124"/>
      <c r="M202" s="124"/>
      <c r="O202" s="3"/>
      <c r="P202" s="3"/>
    </row>
    <row r="203" spans="1:16" s="8" customFormat="1" hidden="1">
      <c r="A203" s="290"/>
      <c r="B203" s="305" t="s">
        <v>162</v>
      </c>
      <c r="C203" s="306"/>
      <c r="D203" s="306"/>
      <c r="E203" s="306"/>
      <c r="F203" s="306"/>
      <c r="G203" s="306"/>
      <c r="H203" s="306"/>
      <c r="I203" s="306"/>
      <c r="J203" s="307"/>
      <c r="K203" s="77"/>
      <c r="L203" s="124"/>
      <c r="M203" s="124"/>
      <c r="O203" s="3"/>
      <c r="P203" s="3"/>
    </row>
    <row r="204" spans="1:16" s="8" customFormat="1" hidden="1">
      <c r="A204" s="290"/>
      <c r="B204" s="305" t="s">
        <v>163</v>
      </c>
      <c r="C204" s="306"/>
      <c r="D204" s="306"/>
      <c r="E204" s="306"/>
      <c r="F204" s="306"/>
      <c r="G204" s="306"/>
      <c r="H204" s="306"/>
      <c r="I204" s="306"/>
      <c r="J204" s="307"/>
      <c r="K204" s="77"/>
      <c r="L204" s="124"/>
      <c r="M204" s="124"/>
      <c r="O204" s="3"/>
      <c r="P204" s="3"/>
    </row>
    <row r="205" spans="1:16" s="8" customFormat="1" hidden="1">
      <c r="A205" s="278" t="s">
        <v>3</v>
      </c>
      <c r="B205" s="278" t="s">
        <v>134</v>
      </c>
      <c r="C205" s="278" t="s">
        <v>5</v>
      </c>
      <c r="D205" s="279" t="s">
        <v>76</v>
      </c>
      <c r="E205" s="279" t="s">
        <v>27</v>
      </c>
      <c r="F205" s="281" t="s">
        <v>135</v>
      </c>
      <c r="G205" s="223" t="s">
        <v>38</v>
      </c>
      <c r="H205" s="353" t="s">
        <v>10</v>
      </c>
      <c r="I205" s="223" t="s">
        <v>9</v>
      </c>
      <c r="J205" s="223" t="s">
        <v>12</v>
      </c>
      <c r="K205" s="77"/>
      <c r="L205" s="124"/>
      <c r="M205" s="124"/>
      <c r="O205" s="3"/>
      <c r="P205" s="3"/>
    </row>
    <row r="206" spans="1:16" s="8" customFormat="1" ht="45" hidden="1">
      <c r="A206" s="363"/>
      <c r="B206" s="363"/>
      <c r="C206" s="363"/>
      <c r="D206" s="364"/>
      <c r="E206" s="364"/>
      <c r="F206" s="365"/>
      <c r="G206" s="225" t="s">
        <v>13</v>
      </c>
      <c r="H206" s="353"/>
      <c r="I206" s="224" t="s">
        <v>164</v>
      </c>
      <c r="J206" s="224" t="s">
        <v>165</v>
      </c>
      <c r="K206" s="77"/>
      <c r="L206" s="124"/>
      <c r="M206" s="124"/>
      <c r="O206" s="3"/>
      <c r="P206" s="3"/>
    </row>
    <row r="207" spans="1:16" s="8" customFormat="1" hidden="1">
      <c r="A207" s="79" t="s">
        <v>166</v>
      </c>
      <c r="B207" s="80"/>
      <c r="C207" s="81" t="s">
        <v>167</v>
      </c>
      <c r="D207" s="176">
        <f>G207-1</f>
        <v>44613</v>
      </c>
      <c r="E207" s="176">
        <f>G207-1</f>
        <v>44613</v>
      </c>
      <c r="F207" s="176">
        <f>G207-3</f>
        <v>44611</v>
      </c>
      <c r="G207" s="82">
        <v>44614</v>
      </c>
      <c r="H207" s="157" t="s">
        <v>168</v>
      </c>
      <c r="I207" s="167">
        <v>44619</v>
      </c>
      <c r="J207" s="167">
        <f>I207+9</f>
        <v>44628</v>
      </c>
      <c r="K207" s="77"/>
      <c r="L207" s="124"/>
      <c r="M207" s="124"/>
      <c r="O207" s="3"/>
      <c r="P207" s="3"/>
    </row>
    <row r="208" spans="1:16" s="8" customFormat="1" hidden="1">
      <c r="A208" s="79"/>
      <c r="B208" s="80"/>
      <c r="C208" s="81"/>
      <c r="D208" s="176">
        <f>G208-1</f>
        <v>44620</v>
      </c>
      <c r="E208" s="176">
        <f>G208-1</f>
        <v>44620</v>
      </c>
      <c r="F208" s="176">
        <f>G208-3</f>
        <v>44618</v>
      </c>
      <c r="G208" s="82">
        <f>G207+7</f>
        <v>44621</v>
      </c>
      <c r="H208" s="157" t="s">
        <v>169</v>
      </c>
      <c r="I208" s="167">
        <f>I207+7</f>
        <v>44626</v>
      </c>
      <c r="J208" s="167">
        <f>I208+9</f>
        <v>44635</v>
      </c>
      <c r="K208" s="77"/>
      <c r="L208" s="124"/>
      <c r="M208" s="124"/>
      <c r="O208" s="3"/>
      <c r="P208" s="3"/>
    </row>
    <row r="209" spans="1:16" s="8" customFormat="1" hidden="1">
      <c r="A209" s="79"/>
      <c r="B209" s="80"/>
      <c r="C209" s="81"/>
      <c r="D209" s="176">
        <f>G209-1</f>
        <v>44627</v>
      </c>
      <c r="E209" s="176">
        <f>G209-1</f>
        <v>44627</v>
      </c>
      <c r="F209" s="176">
        <f>G209-3</f>
        <v>44625</v>
      </c>
      <c r="G209" s="82">
        <f>G208+7</f>
        <v>44628</v>
      </c>
      <c r="H209" s="157" t="s">
        <v>170</v>
      </c>
      <c r="I209" s="167">
        <f>I208+7</f>
        <v>44633</v>
      </c>
      <c r="J209" s="167">
        <f>I209+9</f>
        <v>44642</v>
      </c>
      <c r="K209" s="77"/>
      <c r="L209" s="124"/>
      <c r="M209" s="124"/>
      <c r="O209" s="3"/>
      <c r="P209" s="3"/>
    </row>
    <row r="210" spans="1:16" s="8" customFormat="1" hidden="1">
      <c r="A210" s="79"/>
      <c r="B210" s="80"/>
      <c r="C210" s="81"/>
      <c r="D210" s="176">
        <f>G210-1</f>
        <v>44634</v>
      </c>
      <c r="E210" s="176">
        <f>G210-1</f>
        <v>44634</v>
      </c>
      <c r="F210" s="176">
        <f>G210-3</f>
        <v>44632</v>
      </c>
      <c r="G210" s="82">
        <f>G209+7</f>
        <v>44635</v>
      </c>
      <c r="H210" s="157" t="s">
        <v>171</v>
      </c>
      <c r="I210" s="167">
        <f>I209+7</f>
        <v>44640</v>
      </c>
      <c r="J210" s="167">
        <f>I210+9</f>
        <v>44649</v>
      </c>
      <c r="K210" s="77"/>
      <c r="L210" s="124"/>
      <c r="M210" s="124"/>
      <c r="O210" s="3"/>
      <c r="P210" s="3"/>
    </row>
    <row r="211" spans="1:16" s="8" customFormat="1" hidden="1">
      <c r="A211" s="354" t="s">
        <v>137</v>
      </c>
      <c r="B211" s="355"/>
      <c r="C211" s="355"/>
      <c r="D211" s="355"/>
      <c r="E211" s="355"/>
      <c r="F211" s="355"/>
      <c r="G211" s="355"/>
      <c r="H211" s="355"/>
      <c r="I211" s="355"/>
      <c r="J211" s="356"/>
      <c r="K211" s="77"/>
      <c r="L211" s="124"/>
      <c r="M211" s="124"/>
      <c r="O211" s="3"/>
      <c r="P211" s="3"/>
    </row>
    <row r="212" spans="1:16" s="8" customFormat="1" hidden="1">
      <c r="A212" s="357" t="s">
        <v>172</v>
      </c>
      <c r="B212" s="358"/>
      <c r="C212" s="358"/>
      <c r="D212" s="358"/>
      <c r="E212" s="358"/>
      <c r="F212" s="358"/>
      <c r="G212" s="358"/>
      <c r="H212" s="358"/>
      <c r="I212" s="358"/>
      <c r="J212" s="359"/>
      <c r="K212" s="77"/>
      <c r="L212" s="124"/>
      <c r="M212" s="124"/>
      <c r="O212" s="3"/>
      <c r="P212" s="3"/>
    </row>
    <row r="213" spans="1:16" hidden="1">
      <c r="A213" s="357" t="s">
        <v>94</v>
      </c>
      <c r="B213" s="358"/>
      <c r="C213" s="358"/>
      <c r="D213" s="358"/>
      <c r="E213" s="358"/>
      <c r="F213" s="358"/>
      <c r="G213" s="358"/>
      <c r="H213" s="358"/>
      <c r="I213" s="358"/>
      <c r="J213" s="359"/>
      <c r="K213" s="77"/>
      <c r="L213" s="124"/>
      <c r="M213" s="124"/>
    </row>
    <row r="214" spans="1:16" ht="16.5" hidden="1" customHeight="1">
      <c r="A214" s="50"/>
      <c r="B214" s="34"/>
      <c r="C214" s="34"/>
      <c r="D214" s="34"/>
      <c r="E214" s="34"/>
      <c r="F214" s="34"/>
      <c r="G214" s="34"/>
      <c r="H214" s="34"/>
      <c r="I214" s="50"/>
      <c r="J214" s="50"/>
      <c r="K214"/>
      <c r="L214" s="124"/>
      <c r="M214" s="124"/>
      <c r="N214" s="50"/>
      <c r="O214" s="34"/>
    </row>
    <row r="215" spans="1:16">
      <c r="A215" s="290" t="s">
        <v>173</v>
      </c>
      <c r="B215" s="293" t="s">
        <v>174</v>
      </c>
      <c r="C215" s="294"/>
      <c r="D215" s="294"/>
      <c r="E215" s="294"/>
      <c r="F215" s="294"/>
      <c r="G215" s="294"/>
      <c r="H215" s="294"/>
      <c r="I215" s="294"/>
      <c r="J215" s="304"/>
      <c r="K215"/>
      <c r="L215" s="124"/>
      <c r="M215" s="124"/>
    </row>
    <row r="216" spans="1:16" ht="15" customHeight="1">
      <c r="A216" s="290"/>
      <c r="B216" s="360" t="s">
        <v>74</v>
      </c>
      <c r="C216" s="361"/>
      <c r="D216" s="361"/>
      <c r="E216" s="361"/>
      <c r="F216" s="361"/>
      <c r="G216" s="361"/>
      <c r="H216" s="361"/>
      <c r="I216" s="361"/>
      <c r="J216" s="362"/>
      <c r="K216"/>
      <c r="L216" s="124"/>
      <c r="M216" s="124"/>
    </row>
    <row r="217" spans="1:16" ht="15" customHeight="1">
      <c r="A217" s="290"/>
      <c r="B217" s="305" t="s">
        <v>175</v>
      </c>
      <c r="C217" s="306"/>
      <c r="D217" s="306"/>
      <c r="E217" s="306"/>
      <c r="F217" s="306"/>
      <c r="G217" s="306"/>
      <c r="H217" s="306"/>
      <c r="I217" s="306"/>
      <c r="J217" s="307"/>
      <c r="K217"/>
      <c r="L217" s="124"/>
      <c r="M217" s="124"/>
      <c r="N217" s="47"/>
    </row>
    <row r="218" spans="1:16" ht="15" customHeight="1">
      <c r="A218" s="278" t="s">
        <v>3</v>
      </c>
      <c r="B218" s="278" t="s">
        <v>4</v>
      </c>
      <c r="C218" s="278" t="s">
        <v>5</v>
      </c>
      <c r="D218" s="279" t="s">
        <v>76</v>
      </c>
      <c r="E218" s="279" t="s">
        <v>27</v>
      </c>
      <c r="F218" s="279" t="s">
        <v>77</v>
      </c>
      <c r="G218" s="223" t="s">
        <v>9</v>
      </c>
      <c r="H218" s="279" t="s">
        <v>10</v>
      </c>
      <c r="I218" s="223" t="s">
        <v>12</v>
      </c>
      <c r="J218" s="223"/>
      <c r="K218"/>
      <c r="L218" s="124"/>
      <c r="M218" s="124"/>
    </row>
    <row r="219" spans="1:16">
      <c r="A219" s="278"/>
      <c r="B219" s="278"/>
      <c r="C219" s="278"/>
      <c r="D219" s="279"/>
      <c r="E219" s="279"/>
      <c r="F219" s="279"/>
      <c r="G219" s="222" t="s">
        <v>13</v>
      </c>
      <c r="H219" s="279"/>
      <c r="I219" s="223" t="s">
        <v>176</v>
      </c>
      <c r="J219" s="223"/>
      <c r="K219"/>
      <c r="L219" s="124"/>
      <c r="M219" s="124"/>
    </row>
    <row r="220" spans="1:16">
      <c r="A220" s="67" t="s">
        <v>349</v>
      </c>
      <c r="B220" s="37"/>
      <c r="C220" s="67" t="s">
        <v>347</v>
      </c>
      <c r="D220" s="181">
        <f>G220-2</f>
        <v>44713</v>
      </c>
      <c r="E220" s="182">
        <f>G220-1</f>
        <v>44714</v>
      </c>
      <c r="F220" s="182">
        <f>G220-2</f>
        <v>44713</v>
      </c>
      <c r="G220" s="121">
        <v>44715</v>
      </c>
      <c r="H220" s="16" t="s">
        <v>429</v>
      </c>
      <c r="I220" s="15">
        <f>G220+21</f>
        <v>44736</v>
      </c>
      <c r="J220" s="15"/>
      <c r="K220" s="75"/>
      <c r="L220" s="126"/>
      <c r="M220" s="126"/>
    </row>
    <row r="221" spans="1:16">
      <c r="A221" s="67" t="s">
        <v>350</v>
      </c>
      <c r="B221" s="68"/>
      <c r="C221" s="67" t="s">
        <v>348</v>
      </c>
      <c r="D221" s="181">
        <f>G221-2</f>
        <v>44729</v>
      </c>
      <c r="E221" s="182">
        <f>G221-1</f>
        <v>44730</v>
      </c>
      <c r="F221" s="182">
        <f>G221-2</f>
        <v>44729</v>
      </c>
      <c r="G221" s="121">
        <v>44731</v>
      </c>
      <c r="H221" s="16" t="s">
        <v>429</v>
      </c>
      <c r="I221" s="9">
        <f>G221+28</f>
        <v>44759</v>
      </c>
      <c r="J221" s="53"/>
      <c r="K221"/>
      <c r="L221" s="124"/>
      <c r="M221" s="124"/>
    </row>
    <row r="222" spans="1:16">
      <c r="A222" s="67" t="s">
        <v>423</v>
      </c>
      <c r="B222" s="37"/>
      <c r="C222" s="67" t="s">
        <v>424</v>
      </c>
      <c r="D222" s="181">
        <f>G222-2</f>
        <v>44739</v>
      </c>
      <c r="E222" s="182">
        <f>G222-1</f>
        <v>44740</v>
      </c>
      <c r="F222" s="182">
        <f>G222-2</f>
        <v>44739</v>
      </c>
      <c r="G222" s="121">
        <v>44741</v>
      </c>
      <c r="H222" s="16" t="s">
        <v>429</v>
      </c>
      <c r="I222" s="9">
        <f>G222+28</f>
        <v>44769</v>
      </c>
      <c r="J222" s="53"/>
      <c r="K222"/>
      <c r="L222" s="124"/>
      <c r="M222" s="124"/>
    </row>
    <row r="223" spans="1:16">
      <c r="A223" s="67" t="s">
        <v>427</v>
      </c>
      <c r="B223" s="37"/>
      <c r="C223" s="67" t="s">
        <v>425</v>
      </c>
      <c r="D223" s="181">
        <f>G223-2</f>
        <v>44741</v>
      </c>
      <c r="E223" s="182">
        <f>G223-1</f>
        <v>44742</v>
      </c>
      <c r="F223" s="182">
        <f>G223-2</f>
        <v>44741</v>
      </c>
      <c r="G223" s="121">
        <v>44743</v>
      </c>
      <c r="H223" s="16" t="s">
        <v>429</v>
      </c>
      <c r="I223" s="9">
        <f>G223+28</f>
        <v>44771</v>
      </c>
      <c r="J223" s="53"/>
      <c r="K223"/>
      <c r="L223" s="124"/>
      <c r="M223" s="124"/>
    </row>
    <row r="224" spans="1:16" ht="15" customHeight="1">
      <c r="A224" s="67" t="s">
        <v>428</v>
      </c>
      <c r="B224" s="68"/>
      <c r="C224" s="67" t="s">
        <v>426</v>
      </c>
      <c r="D224" s="181">
        <f>G224-2</f>
        <v>44748</v>
      </c>
      <c r="E224" s="182">
        <f>G224-1</f>
        <v>44749</v>
      </c>
      <c r="F224" s="182">
        <f>G224-2</f>
        <v>44748</v>
      </c>
      <c r="G224" s="121">
        <v>44750</v>
      </c>
      <c r="H224" s="16" t="s">
        <v>429</v>
      </c>
      <c r="I224" s="9">
        <f>G224+28</f>
        <v>44778</v>
      </c>
      <c r="J224" s="53"/>
      <c r="K224"/>
      <c r="L224" s="124"/>
      <c r="M224" s="124"/>
    </row>
    <row r="225" spans="1:14" s="34" customFormat="1">
      <c r="A225" s="337" t="s">
        <v>177</v>
      </c>
      <c r="B225" s="338"/>
      <c r="C225" s="338"/>
      <c r="D225" s="338"/>
      <c r="E225" s="338"/>
      <c r="F225" s="338"/>
      <c r="G225" s="338"/>
      <c r="H225" s="338"/>
      <c r="I225" s="338"/>
      <c r="J225" s="339"/>
      <c r="K225"/>
      <c r="L225" s="124"/>
      <c r="M225" s="124"/>
      <c r="N225" s="50"/>
    </row>
    <row r="226" spans="1:14" ht="15" customHeight="1">
      <c r="A226" s="340" t="s">
        <v>94</v>
      </c>
      <c r="B226" s="341"/>
      <c r="C226" s="341"/>
      <c r="D226" s="341"/>
      <c r="E226" s="341"/>
      <c r="F226" s="341"/>
      <c r="G226" s="341"/>
      <c r="H226" s="341"/>
      <c r="I226" s="341"/>
      <c r="J226" s="342"/>
      <c r="K226"/>
      <c r="L226" s="124"/>
      <c r="M226" s="124"/>
    </row>
    <row r="227" spans="1:14">
      <c r="A227" s="337"/>
      <c r="B227" s="338"/>
      <c r="C227" s="338"/>
      <c r="D227" s="338"/>
      <c r="E227" s="338"/>
      <c r="F227" s="338"/>
      <c r="G227" s="338"/>
      <c r="H227" s="338"/>
      <c r="I227" s="338"/>
      <c r="J227" s="339"/>
      <c r="K227"/>
      <c r="L227" s="124"/>
      <c r="M227" s="124"/>
    </row>
    <row r="228" spans="1:14">
      <c r="A228" s="21"/>
      <c r="B228" s="21"/>
      <c r="C228" s="21"/>
      <c r="D228" s="21"/>
      <c r="E228" s="21"/>
      <c r="F228" s="21"/>
      <c r="G228" s="21"/>
      <c r="H228" s="21"/>
      <c r="I228" s="21"/>
      <c r="J228" s="21"/>
      <c r="K228"/>
      <c r="L228" s="124"/>
      <c r="M228" s="124"/>
    </row>
    <row r="229" spans="1:14">
      <c r="A229" s="343" t="s">
        <v>178</v>
      </c>
      <c r="B229" s="344" t="s">
        <v>179</v>
      </c>
      <c r="C229" s="345"/>
      <c r="D229" s="345"/>
      <c r="E229" s="345"/>
      <c r="F229" s="345"/>
      <c r="G229" s="345"/>
      <c r="H229" s="345"/>
      <c r="I229" s="345"/>
      <c r="J229" s="346"/>
      <c r="K229"/>
      <c r="L229" s="124"/>
      <c r="M229" s="124"/>
    </row>
    <row r="230" spans="1:14" ht="15" customHeight="1">
      <c r="A230" s="343"/>
      <c r="B230" s="347" t="s">
        <v>180</v>
      </c>
      <c r="C230" s="348"/>
      <c r="D230" s="348"/>
      <c r="E230" s="348"/>
      <c r="F230" s="348"/>
      <c r="G230" s="348"/>
      <c r="H230" s="348"/>
      <c r="I230" s="348"/>
      <c r="J230" s="349"/>
      <c r="K230"/>
      <c r="L230" s="124"/>
      <c r="M230" s="124"/>
    </row>
    <row r="231" spans="1:14">
      <c r="A231" s="343"/>
      <c r="B231" s="350" t="s">
        <v>181</v>
      </c>
      <c r="C231" s="351"/>
      <c r="D231" s="351"/>
      <c r="E231" s="351"/>
      <c r="F231" s="351"/>
      <c r="G231" s="351"/>
      <c r="H231" s="351"/>
      <c r="I231" s="351"/>
      <c r="J231" s="352"/>
      <c r="K231"/>
      <c r="L231" s="124"/>
      <c r="M231" s="124"/>
    </row>
    <row r="232" spans="1:14" ht="15" customHeight="1">
      <c r="A232" s="278" t="s">
        <v>3</v>
      </c>
      <c r="B232" s="278" t="s">
        <v>4</v>
      </c>
      <c r="C232" s="278" t="s">
        <v>5</v>
      </c>
      <c r="D232" s="334" t="s">
        <v>76</v>
      </c>
      <c r="E232" s="335" t="s">
        <v>27</v>
      </c>
      <c r="F232" s="336" t="s">
        <v>182</v>
      </c>
      <c r="G232" s="219" t="s">
        <v>38</v>
      </c>
      <c r="H232" s="322" t="s">
        <v>12</v>
      </c>
      <c r="I232" s="323"/>
      <c r="J232" s="323"/>
      <c r="K232"/>
      <c r="L232" s="124"/>
      <c r="M232" s="124"/>
    </row>
    <row r="233" spans="1:14" s="10" customFormat="1" ht="30">
      <c r="A233" s="278"/>
      <c r="B233" s="278"/>
      <c r="C233" s="278"/>
      <c r="D233" s="334"/>
      <c r="E233" s="335"/>
      <c r="F233" s="336"/>
      <c r="G233" s="226" t="s">
        <v>13</v>
      </c>
      <c r="H233" s="219" t="s">
        <v>183</v>
      </c>
      <c r="I233" s="219" t="s">
        <v>184</v>
      </c>
      <c r="J233" s="54" t="s">
        <v>185</v>
      </c>
      <c r="K233"/>
      <c r="L233" s="124"/>
      <c r="M233" s="124"/>
      <c r="N233" s="47"/>
    </row>
    <row r="234" spans="1:14" s="10" customFormat="1">
      <c r="A234" s="67" t="s">
        <v>349</v>
      </c>
      <c r="B234" s="37"/>
      <c r="C234" s="67" t="s">
        <v>347</v>
      </c>
      <c r="D234" s="181">
        <f t="shared" ref="D234:D238" si="55">G234-2</f>
        <v>44713</v>
      </c>
      <c r="E234" s="182">
        <f t="shared" ref="E234:E238" si="56">G234-1</f>
        <v>44714</v>
      </c>
      <c r="F234" s="182">
        <f t="shared" ref="F234:F238" si="57">G234-2</f>
        <v>44713</v>
      </c>
      <c r="G234" s="121">
        <v>44715</v>
      </c>
      <c r="H234" s="121">
        <f t="shared" ref="H234:H238" si="58">G234+12</f>
        <v>44727</v>
      </c>
      <c r="I234" s="121">
        <f t="shared" ref="I234:I238" si="59">G234+16</f>
        <v>44731</v>
      </c>
      <c r="J234" s="76">
        <f t="shared" ref="J234:J238" si="60">G234+18</f>
        <v>44733</v>
      </c>
      <c r="K234" s="75"/>
      <c r="L234" s="126"/>
      <c r="M234" s="126"/>
      <c r="N234" s="47"/>
    </row>
    <row r="235" spans="1:14" s="10" customFormat="1">
      <c r="A235" s="67" t="s">
        <v>350</v>
      </c>
      <c r="B235" s="68"/>
      <c r="C235" s="67" t="s">
        <v>348</v>
      </c>
      <c r="D235" s="181">
        <f t="shared" si="55"/>
        <v>44729</v>
      </c>
      <c r="E235" s="182">
        <f t="shared" si="56"/>
        <v>44730</v>
      </c>
      <c r="F235" s="182">
        <f t="shared" si="57"/>
        <v>44729</v>
      </c>
      <c r="G235" s="121">
        <v>44731</v>
      </c>
      <c r="H235" s="183">
        <f t="shared" si="58"/>
        <v>44743</v>
      </c>
      <c r="I235" s="183">
        <f t="shared" si="59"/>
        <v>44747</v>
      </c>
      <c r="J235" s="55">
        <f t="shared" si="60"/>
        <v>44749</v>
      </c>
      <c r="K235"/>
      <c r="L235" s="124"/>
      <c r="M235" s="124"/>
      <c r="N235" s="47"/>
    </row>
    <row r="236" spans="1:14" s="10" customFormat="1">
      <c r="A236" s="67" t="s">
        <v>423</v>
      </c>
      <c r="B236" s="37"/>
      <c r="C236" s="67" t="s">
        <v>424</v>
      </c>
      <c r="D236" s="181">
        <f t="shared" si="55"/>
        <v>44739</v>
      </c>
      <c r="E236" s="182">
        <f t="shared" si="56"/>
        <v>44740</v>
      </c>
      <c r="F236" s="182">
        <f t="shared" si="57"/>
        <v>44739</v>
      </c>
      <c r="G236" s="121">
        <v>44741</v>
      </c>
      <c r="H236" s="183">
        <f t="shared" si="58"/>
        <v>44753</v>
      </c>
      <c r="I236" s="183">
        <f t="shared" si="59"/>
        <v>44757</v>
      </c>
      <c r="J236" s="55">
        <f t="shared" si="60"/>
        <v>44759</v>
      </c>
      <c r="K236"/>
      <c r="L236" s="124"/>
      <c r="M236" s="124"/>
      <c r="N236" s="47"/>
    </row>
    <row r="237" spans="1:14" s="10" customFormat="1">
      <c r="A237" s="67" t="s">
        <v>427</v>
      </c>
      <c r="B237" s="37"/>
      <c r="C237" s="67" t="s">
        <v>425</v>
      </c>
      <c r="D237" s="181">
        <f t="shared" si="55"/>
        <v>44741</v>
      </c>
      <c r="E237" s="182">
        <f t="shared" si="56"/>
        <v>44742</v>
      </c>
      <c r="F237" s="182">
        <f t="shared" si="57"/>
        <v>44741</v>
      </c>
      <c r="G237" s="121">
        <v>44743</v>
      </c>
      <c r="H237" s="183">
        <f t="shared" si="58"/>
        <v>44755</v>
      </c>
      <c r="I237" s="183">
        <f t="shared" si="59"/>
        <v>44759</v>
      </c>
      <c r="J237" s="55">
        <f t="shared" si="60"/>
        <v>44761</v>
      </c>
      <c r="K237"/>
      <c r="L237" s="124"/>
      <c r="M237" s="124"/>
      <c r="N237" s="47"/>
    </row>
    <row r="238" spans="1:14" s="10" customFormat="1">
      <c r="A238" s="67" t="s">
        <v>428</v>
      </c>
      <c r="B238" s="68"/>
      <c r="C238" s="67" t="s">
        <v>426</v>
      </c>
      <c r="D238" s="181">
        <f t="shared" si="55"/>
        <v>44748</v>
      </c>
      <c r="E238" s="182">
        <f t="shared" si="56"/>
        <v>44749</v>
      </c>
      <c r="F238" s="182">
        <f t="shared" si="57"/>
        <v>44748</v>
      </c>
      <c r="G238" s="121">
        <v>44750</v>
      </c>
      <c r="H238" s="183">
        <f t="shared" si="58"/>
        <v>44762</v>
      </c>
      <c r="I238" s="183">
        <f t="shared" si="59"/>
        <v>44766</v>
      </c>
      <c r="J238" s="55">
        <f t="shared" si="60"/>
        <v>44768</v>
      </c>
      <c r="K238"/>
      <c r="L238" s="124"/>
      <c r="M238" s="124"/>
      <c r="N238" s="47"/>
    </row>
    <row r="239" spans="1:14" s="34" customFormat="1">
      <c r="A239" s="324" t="s">
        <v>150</v>
      </c>
      <c r="B239" s="325"/>
      <c r="C239" s="325"/>
      <c r="D239" s="325"/>
      <c r="E239" s="325"/>
      <c r="F239" s="325"/>
      <c r="G239" s="325"/>
      <c r="H239" s="325"/>
      <c r="I239" s="325"/>
      <c r="J239" s="326"/>
      <c r="K239"/>
      <c r="L239" s="124"/>
      <c r="M239" s="124"/>
      <c r="N239" s="50"/>
    </row>
    <row r="240" spans="1:14" ht="15" customHeight="1">
      <c r="A240" s="327" t="s">
        <v>94</v>
      </c>
      <c r="B240" s="328"/>
      <c r="C240" s="328"/>
      <c r="D240" s="328"/>
      <c r="E240" s="328"/>
      <c r="F240" s="328"/>
      <c r="G240" s="328"/>
      <c r="H240" s="328"/>
      <c r="I240" s="328"/>
      <c r="J240" s="328"/>
      <c r="K240"/>
      <c r="L240" s="124"/>
    </row>
    <row r="241" spans="1:14">
      <c r="A241" s="329" t="s">
        <v>186</v>
      </c>
      <c r="B241" s="329" t="s">
        <v>187</v>
      </c>
      <c r="E241" s="330" t="s">
        <v>188</v>
      </c>
      <c r="F241" s="331" t="s">
        <v>187</v>
      </c>
      <c r="G241" s="332" t="s">
        <v>189</v>
      </c>
      <c r="H241" s="333" t="s">
        <v>190</v>
      </c>
      <c r="K241"/>
      <c r="L241" s="124"/>
    </row>
    <row r="242" spans="1:14" ht="15.75" thickBot="1">
      <c r="A242" s="329"/>
      <c r="B242" s="329"/>
      <c r="E242" s="330"/>
      <c r="F242" s="331"/>
      <c r="G242" s="332"/>
      <c r="H242" s="333"/>
      <c r="K242"/>
      <c r="L242" s="124"/>
    </row>
    <row r="243" spans="1:14" ht="19.5">
      <c r="A243" s="7" t="s">
        <v>191</v>
      </c>
      <c r="B243" s="184" t="s">
        <v>192</v>
      </c>
      <c r="E243" s="185" t="s">
        <v>193</v>
      </c>
      <c r="F243" s="186" t="s">
        <v>192</v>
      </c>
      <c r="G243" s="150" t="s">
        <v>194</v>
      </c>
      <c r="H243" s="150" t="s">
        <v>195</v>
      </c>
      <c r="K243"/>
      <c r="L243" s="124"/>
    </row>
    <row r="244" spans="1:14" ht="19.5">
      <c r="A244" s="6" t="s">
        <v>196</v>
      </c>
      <c r="B244" s="184" t="s">
        <v>197</v>
      </c>
      <c r="E244" s="185" t="s">
        <v>198</v>
      </c>
      <c r="F244" s="186" t="s">
        <v>192</v>
      </c>
      <c r="G244" s="150"/>
      <c r="H244" s="150" t="s">
        <v>199</v>
      </c>
      <c r="K244"/>
      <c r="L244" s="124"/>
    </row>
    <row r="245" spans="1:14" ht="19.5">
      <c r="A245" s="6" t="s">
        <v>200</v>
      </c>
      <c r="B245" s="184" t="s">
        <v>201</v>
      </c>
      <c r="E245" s="187" t="s">
        <v>202</v>
      </c>
      <c r="F245" s="188" t="s">
        <v>203</v>
      </c>
      <c r="G245" s="3" t="s">
        <v>204</v>
      </c>
      <c r="H245" s="150" t="s">
        <v>205</v>
      </c>
      <c r="K245"/>
      <c r="L245" s="124"/>
    </row>
    <row r="246" spans="1:14" ht="19.5">
      <c r="A246" s="6" t="s">
        <v>206</v>
      </c>
      <c r="B246" s="184" t="s">
        <v>207</v>
      </c>
      <c r="E246" s="187" t="s">
        <v>208</v>
      </c>
      <c r="F246" s="188" t="s">
        <v>209</v>
      </c>
      <c r="H246" s="150" t="s">
        <v>210</v>
      </c>
    </row>
    <row r="247" spans="1:14" ht="19.5">
      <c r="A247" s="6" t="s">
        <v>211</v>
      </c>
      <c r="B247" s="184" t="s">
        <v>212</v>
      </c>
      <c r="E247" s="187" t="s">
        <v>213</v>
      </c>
      <c r="F247" s="188" t="s">
        <v>209</v>
      </c>
      <c r="G247" s="189" t="s">
        <v>214</v>
      </c>
      <c r="H247" s="150" t="s">
        <v>215</v>
      </c>
    </row>
    <row r="248" spans="1:14" ht="19.5">
      <c r="A248" s="6" t="s">
        <v>216</v>
      </c>
      <c r="B248" s="184" t="s">
        <v>217</v>
      </c>
      <c r="E248" s="187" t="s">
        <v>218</v>
      </c>
      <c r="F248" s="188" t="s">
        <v>219</v>
      </c>
      <c r="G248" s="150" t="s">
        <v>220</v>
      </c>
      <c r="H248" s="190" t="s">
        <v>221</v>
      </c>
    </row>
    <row r="249" spans="1:14" ht="19.5">
      <c r="A249" s="6" t="s">
        <v>222</v>
      </c>
      <c r="B249" s="184" t="s">
        <v>223</v>
      </c>
      <c r="E249" s="187" t="s">
        <v>224</v>
      </c>
      <c r="F249" s="188" t="s">
        <v>219</v>
      </c>
      <c r="H249" s="190" t="s">
        <v>225</v>
      </c>
    </row>
    <row r="250" spans="1:14" ht="19.5">
      <c r="A250" s="6" t="s">
        <v>226</v>
      </c>
      <c r="B250" s="184" t="s">
        <v>223</v>
      </c>
      <c r="E250" s="187" t="s">
        <v>227</v>
      </c>
      <c r="F250" s="188" t="s">
        <v>219</v>
      </c>
      <c r="H250" s="190" t="s">
        <v>228</v>
      </c>
    </row>
    <row r="251" spans="1:14" ht="19.5">
      <c r="A251" s="6" t="s">
        <v>229</v>
      </c>
      <c r="B251" s="184" t="s">
        <v>230</v>
      </c>
      <c r="E251" s="191" t="s">
        <v>231</v>
      </c>
      <c r="F251" s="192" t="s">
        <v>232</v>
      </c>
      <c r="H251" s="190" t="s">
        <v>233</v>
      </c>
    </row>
    <row r="252" spans="1:14" ht="19.5">
      <c r="A252" s="6" t="s">
        <v>234</v>
      </c>
      <c r="B252" s="184" t="s">
        <v>235</v>
      </c>
      <c r="E252" s="191" t="s">
        <v>236</v>
      </c>
      <c r="F252" s="192" t="s">
        <v>237</v>
      </c>
      <c r="H252" s="190" t="s">
        <v>238</v>
      </c>
    </row>
    <row r="253" spans="1:14" ht="19.5">
      <c r="A253" s="6" t="s">
        <v>202</v>
      </c>
      <c r="B253" s="184" t="s">
        <v>203</v>
      </c>
      <c r="E253" s="193" t="s">
        <v>239</v>
      </c>
      <c r="F253" s="188" t="s">
        <v>240</v>
      </c>
      <c r="H253" s="190" t="s">
        <v>241</v>
      </c>
    </row>
    <row r="254" spans="1:14" ht="19.5">
      <c r="A254" s="6" t="s">
        <v>208</v>
      </c>
      <c r="B254" s="184" t="s">
        <v>209</v>
      </c>
      <c r="E254" s="193" t="s">
        <v>242</v>
      </c>
      <c r="F254" s="188" t="s">
        <v>240</v>
      </c>
      <c r="H254" s="190" t="s">
        <v>243</v>
      </c>
    </row>
    <row r="255" spans="1:14" ht="19.5">
      <c r="A255" s="6" t="s">
        <v>244</v>
      </c>
      <c r="B255" s="184" t="s">
        <v>245</v>
      </c>
      <c r="E255" s="193" t="s">
        <v>246</v>
      </c>
      <c r="F255" s="188" t="s">
        <v>247</v>
      </c>
      <c r="H255" s="190" t="s">
        <v>248</v>
      </c>
    </row>
    <row r="256" spans="1:14" s="4" customFormat="1" ht="19.5">
      <c r="A256" s="6" t="s">
        <v>249</v>
      </c>
      <c r="B256" s="184" t="s">
        <v>219</v>
      </c>
      <c r="C256" s="3"/>
      <c r="D256" s="3"/>
      <c r="E256" s="193" t="s">
        <v>250</v>
      </c>
      <c r="F256" s="188" t="s">
        <v>251</v>
      </c>
      <c r="G256" s="3"/>
      <c r="H256" s="190" t="s">
        <v>252</v>
      </c>
      <c r="I256" s="8"/>
      <c r="J256" s="8"/>
      <c r="K256" s="8"/>
      <c r="L256" s="8"/>
      <c r="M256" s="11"/>
      <c r="N256" s="11"/>
    </row>
    <row r="257" spans="1:14" s="2" customFormat="1" ht="19.5">
      <c r="A257" s="5" t="s">
        <v>231</v>
      </c>
      <c r="B257" s="194" t="s">
        <v>232</v>
      </c>
      <c r="C257" s="3"/>
      <c r="D257" s="3"/>
      <c r="E257" s="193" t="s">
        <v>253</v>
      </c>
      <c r="F257" s="188" t="s">
        <v>254</v>
      </c>
      <c r="G257" s="4"/>
      <c r="H257" s="195" t="s">
        <v>255</v>
      </c>
      <c r="I257" s="8"/>
      <c r="J257" s="8"/>
      <c r="K257" s="8"/>
      <c r="L257" s="8"/>
      <c r="M257" s="127"/>
      <c r="N257" s="127"/>
    </row>
    <row r="258" spans="1:14" s="2" customFormat="1" ht="19.5">
      <c r="A258" s="5" t="s">
        <v>239</v>
      </c>
      <c r="B258" s="194" t="s">
        <v>240</v>
      </c>
      <c r="C258" s="3"/>
      <c r="D258" s="3"/>
      <c r="E258" s="193" t="s">
        <v>256</v>
      </c>
      <c r="F258" s="188" t="s">
        <v>257</v>
      </c>
      <c r="H258" s="3"/>
      <c r="I258" s="8"/>
      <c r="J258" s="8"/>
      <c r="K258" s="8"/>
      <c r="L258" s="8"/>
      <c r="M258" s="127"/>
      <c r="N258" s="127"/>
    </row>
    <row r="259" spans="1:14" s="2" customFormat="1" ht="19.5">
      <c r="A259" s="5" t="s">
        <v>242</v>
      </c>
      <c r="B259" s="194" t="s">
        <v>240</v>
      </c>
      <c r="C259" s="3"/>
      <c r="D259" s="3"/>
      <c r="E259" s="193" t="s">
        <v>258</v>
      </c>
      <c r="F259" s="188" t="s">
        <v>259</v>
      </c>
      <c r="H259" s="3"/>
      <c r="I259" s="8"/>
      <c r="J259" s="8"/>
      <c r="K259" s="8"/>
      <c r="L259" s="8"/>
      <c r="M259" s="127"/>
      <c r="N259" s="127"/>
    </row>
    <row r="260" spans="1:14" s="2" customFormat="1" ht="19.5">
      <c r="A260" s="5" t="s">
        <v>246</v>
      </c>
      <c r="B260" s="194" t="s">
        <v>247</v>
      </c>
      <c r="C260" s="3"/>
      <c r="D260" s="3"/>
      <c r="E260" s="3"/>
      <c r="F260" s="3"/>
      <c r="G260" s="3"/>
      <c r="H260" s="3"/>
      <c r="I260" s="8"/>
      <c r="J260" s="8"/>
      <c r="K260" s="8"/>
      <c r="L260" s="8"/>
      <c r="M260" s="127"/>
      <c r="N260" s="127"/>
    </row>
    <row r="261" spans="1:14" ht="19.5">
      <c r="A261" s="5" t="s">
        <v>260</v>
      </c>
      <c r="B261" s="194" t="s">
        <v>251</v>
      </c>
    </row>
    <row r="262" spans="1:14" ht="19.5">
      <c r="A262" s="5" t="s">
        <v>261</v>
      </c>
      <c r="B262" s="194" t="s">
        <v>262</v>
      </c>
    </row>
    <row r="263" spans="1:14" ht="19.5">
      <c r="A263" s="196" t="s">
        <v>253</v>
      </c>
      <c r="B263" s="197" t="s">
        <v>254</v>
      </c>
    </row>
    <row r="264" spans="1:14" ht="19.5">
      <c r="A264" s="26" t="s">
        <v>258</v>
      </c>
      <c r="B264" s="26" t="s">
        <v>259</v>
      </c>
    </row>
    <row r="265" spans="1:14" ht="19.5">
      <c r="A265" s="24"/>
      <c r="B265" s="25"/>
    </row>
    <row r="266" spans="1:14">
      <c r="A266" s="290" t="s">
        <v>263</v>
      </c>
      <c r="B266" s="293" t="s">
        <v>264</v>
      </c>
      <c r="C266" s="294"/>
      <c r="D266" s="294"/>
      <c r="E266" s="294"/>
      <c r="F266" s="294"/>
      <c r="G266" s="294"/>
      <c r="H266" s="294"/>
      <c r="I266" s="294"/>
      <c r="J266" s="294"/>
      <c r="K266" s="304"/>
    </row>
    <row r="267" spans="1:14">
      <c r="A267" s="290"/>
      <c r="B267" s="305" t="s">
        <v>265</v>
      </c>
      <c r="C267" s="306"/>
      <c r="D267" s="306"/>
      <c r="E267" s="306"/>
      <c r="F267" s="306"/>
      <c r="G267" s="306"/>
      <c r="H267" s="306"/>
      <c r="I267" s="306"/>
      <c r="J267" s="306"/>
      <c r="K267" s="307"/>
    </row>
    <row r="268" spans="1:14">
      <c r="A268" s="290"/>
      <c r="B268" s="305" t="s">
        <v>266</v>
      </c>
      <c r="C268" s="306"/>
      <c r="D268" s="306"/>
      <c r="E268" s="306"/>
      <c r="F268" s="306"/>
      <c r="G268" s="306"/>
      <c r="H268" s="306"/>
      <c r="I268" s="306"/>
      <c r="J268" s="306"/>
      <c r="K268" s="307"/>
    </row>
    <row r="269" spans="1:14" ht="15" customHeight="1">
      <c r="A269" s="278" t="s">
        <v>3</v>
      </c>
      <c r="B269" s="278" t="s">
        <v>4</v>
      </c>
      <c r="C269" s="278" t="s">
        <v>5</v>
      </c>
      <c r="D269" s="279" t="s">
        <v>76</v>
      </c>
      <c r="E269" s="279" t="s">
        <v>27</v>
      </c>
      <c r="F269" s="281" t="s">
        <v>267</v>
      </c>
      <c r="G269" s="223" t="s">
        <v>38</v>
      </c>
      <c r="H269" s="283" t="s">
        <v>12</v>
      </c>
      <c r="I269" s="284"/>
      <c r="J269" s="284"/>
      <c r="K269" s="285"/>
    </row>
    <row r="270" spans="1:14" s="2" customFormat="1" ht="30">
      <c r="A270" s="278"/>
      <c r="B270" s="278"/>
      <c r="C270" s="278"/>
      <c r="D270" s="279"/>
      <c r="E270" s="279"/>
      <c r="F270" s="281"/>
      <c r="G270" s="222" t="s">
        <v>13</v>
      </c>
      <c r="H270" s="223" t="s">
        <v>268</v>
      </c>
      <c r="I270" s="223" t="s">
        <v>269</v>
      </c>
      <c r="J270" s="46" t="s">
        <v>270</v>
      </c>
      <c r="K270" s="46" t="s">
        <v>271</v>
      </c>
      <c r="L270" s="8"/>
      <c r="M270" s="127"/>
      <c r="N270" s="127"/>
    </row>
    <row r="271" spans="1:14">
      <c r="A271" s="22" t="s">
        <v>433</v>
      </c>
      <c r="B271" s="115"/>
      <c r="C271" s="105" t="s">
        <v>430</v>
      </c>
      <c r="D271" s="70">
        <f>G271-1</f>
        <v>44730</v>
      </c>
      <c r="E271" s="70">
        <f>D271</f>
        <v>44730</v>
      </c>
      <c r="F271" s="70">
        <f>G271-2</f>
        <v>44729</v>
      </c>
      <c r="G271" s="71">
        <v>44731</v>
      </c>
      <c r="H271" s="9">
        <f>G271+32</f>
        <v>44763</v>
      </c>
      <c r="I271" s="9">
        <f>G271+34</f>
        <v>44765</v>
      </c>
      <c r="J271" s="9">
        <f>G271+36</f>
        <v>44767</v>
      </c>
      <c r="K271" s="9">
        <f>G271+39</f>
        <v>44770</v>
      </c>
      <c r="L271" s="127"/>
    </row>
    <row r="272" spans="1:14" s="2" customFormat="1">
      <c r="A272" s="107" t="s">
        <v>434</v>
      </c>
      <c r="B272" s="106"/>
      <c r="C272" s="105" t="s">
        <v>431</v>
      </c>
      <c r="D272" s="70">
        <f>G272-1</f>
        <v>44743</v>
      </c>
      <c r="E272" s="70">
        <f>D272</f>
        <v>44743</v>
      </c>
      <c r="F272" s="70">
        <f>G272-2</f>
        <v>44742</v>
      </c>
      <c r="G272" s="71">
        <v>44744</v>
      </c>
      <c r="H272" s="9">
        <f>G272+32</f>
        <v>44776</v>
      </c>
      <c r="I272" s="9">
        <f>G272+34</f>
        <v>44778</v>
      </c>
      <c r="J272" s="9">
        <f>G272+36</f>
        <v>44780</v>
      </c>
      <c r="K272" s="9">
        <f>G272+39</f>
        <v>44783</v>
      </c>
      <c r="L272" s="8"/>
      <c r="M272" s="127"/>
      <c r="N272" s="127"/>
    </row>
    <row r="273" spans="1:15">
      <c r="A273" s="107" t="s">
        <v>435</v>
      </c>
      <c r="B273" s="106"/>
      <c r="C273" s="105" t="s">
        <v>432</v>
      </c>
      <c r="D273" s="70">
        <f>G273-1</f>
        <v>44750</v>
      </c>
      <c r="E273" s="70">
        <f>D273</f>
        <v>44750</v>
      </c>
      <c r="F273" s="70">
        <f>G273-2</f>
        <v>44749</v>
      </c>
      <c r="G273" s="71">
        <v>44751</v>
      </c>
      <c r="H273" s="15">
        <f>G273+32</f>
        <v>44783</v>
      </c>
      <c r="I273" s="15">
        <f>G273+34</f>
        <v>44785</v>
      </c>
      <c r="J273" s="15">
        <f>G273+36</f>
        <v>44787</v>
      </c>
      <c r="K273" s="15">
        <f>G273+39</f>
        <v>44790</v>
      </c>
      <c r="L273" s="127"/>
    </row>
    <row r="274" spans="1:15">
      <c r="A274" s="107"/>
      <c r="B274" s="104"/>
      <c r="C274" s="105"/>
      <c r="D274" s="70"/>
      <c r="E274" s="70"/>
      <c r="F274" s="70"/>
      <c r="G274" s="71"/>
      <c r="H274" s="15"/>
      <c r="I274" s="15"/>
      <c r="J274" s="15"/>
      <c r="K274" s="15"/>
    </row>
    <row r="275" spans="1:15">
      <c r="A275" s="107"/>
      <c r="B275" s="106"/>
      <c r="C275" s="105"/>
      <c r="D275" s="70"/>
      <c r="E275" s="70"/>
      <c r="F275" s="70"/>
      <c r="G275" s="71"/>
      <c r="H275" s="15"/>
      <c r="I275" s="15"/>
      <c r="J275" s="15"/>
      <c r="K275" s="15"/>
    </row>
    <row r="276" spans="1:15" s="34" customFormat="1">
      <c r="A276" s="298" t="s">
        <v>150</v>
      </c>
      <c r="B276" s="299"/>
      <c r="C276" s="299"/>
      <c r="D276" s="299"/>
      <c r="E276" s="299"/>
      <c r="F276" s="299"/>
      <c r="G276" s="299"/>
      <c r="H276" s="299"/>
      <c r="I276" s="299"/>
      <c r="J276" s="299"/>
      <c r="K276" s="299"/>
      <c r="L276" s="50"/>
      <c r="M276" s="50"/>
      <c r="N276" s="50"/>
    </row>
    <row r="277" spans="1:15" ht="15" customHeight="1">
      <c r="A277" s="319" t="s">
        <v>94</v>
      </c>
      <c r="B277" s="320"/>
      <c r="C277" s="320"/>
      <c r="D277" s="320"/>
      <c r="E277" s="320"/>
      <c r="F277" s="320"/>
      <c r="G277" s="320"/>
      <c r="H277" s="320"/>
      <c r="I277" s="320"/>
      <c r="J277" s="320"/>
      <c r="K277" s="321"/>
      <c r="L277" s="50"/>
    </row>
    <row r="278" spans="1:15">
      <c r="A278" s="30"/>
      <c r="B278" s="1"/>
      <c r="C278" s="1"/>
      <c r="D278" s="1"/>
      <c r="E278" s="1"/>
      <c r="F278" s="1"/>
      <c r="G278" s="1"/>
      <c r="H278" s="1"/>
    </row>
    <row r="279" spans="1:15" ht="15" customHeight="1">
      <c r="A279" s="290" t="s">
        <v>272</v>
      </c>
      <c r="B279" s="293" t="s">
        <v>273</v>
      </c>
      <c r="C279" s="294"/>
      <c r="D279" s="294"/>
      <c r="E279" s="294"/>
      <c r="F279" s="294"/>
      <c r="G279" s="294"/>
      <c r="H279" s="294"/>
      <c r="I279" s="294"/>
      <c r="J279" s="294"/>
      <c r="K279" s="304"/>
    </row>
    <row r="280" spans="1:15" ht="15" customHeight="1">
      <c r="A280" s="290"/>
      <c r="B280" s="305" t="s">
        <v>124</v>
      </c>
      <c r="C280" s="306"/>
      <c r="D280" s="306"/>
      <c r="E280" s="306"/>
      <c r="F280" s="306"/>
      <c r="G280" s="306"/>
      <c r="H280" s="306"/>
      <c r="I280" s="306"/>
      <c r="J280" s="306"/>
      <c r="K280" s="307"/>
    </row>
    <row r="281" spans="1:15">
      <c r="A281" s="290"/>
      <c r="B281" s="305" t="s">
        <v>274</v>
      </c>
      <c r="C281" s="306"/>
      <c r="D281" s="306"/>
      <c r="E281" s="306"/>
      <c r="F281" s="306"/>
      <c r="G281" s="306"/>
      <c r="H281" s="306"/>
      <c r="I281" s="306"/>
      <c r="J281" s="306"/>
      <c r="K281" s="307"/>
    </row>
    <row r="282" spans="1:15">
      <c r="A282" s="278" t="s">
        <v>3</v>
      </c>
      <c r="B282" s="278" t="s">
        <v>4</v>
      </c>
      <c r="C282" s="278" t="s">
        <v>5</v>
      </c>
      <c r="D282" s="279" t="s">
        <v>76</v>
      </c>
      <c r="E282" s="279" t="s">
        <v>27</v>
      </c>
      <c r="F282" s="281" t="s">
        <v>275</v>
      </c>
      <c r="G282" s="223" t="s">
        <v>9</v>
      </c>
      <c r="H282" s="310" t="s">
        <v>276</v>
      </c>
      <c r="I282" s="311" t="s">
        <v>12</v>
      </c>
      <c r="J282" s="312"/>
      <c r="K282" s="313"/>
    </row>
    <row r="283" spans="1:15">
      <c r="A283" s="278"/>
      <c r="B283" s="278"/>
      <c r="C283" s="278"/>
      <c r="D283" s="279"/>
      <c r="E283" s="279"/>
      <c r="F283" s="281"/>
      <c r="G283" s="222" t="s">
        <v>13</v>
      </c>
      <c r="H283" s="310"/>
      <c r="I283" s="46" t="s">
        <v>277</v>
      </c>
      <c r="J283" s="46" t="s">
        <v>278</v>
      </c>
      <c r="K283" s="95" t="s">
        <v>279</v>
      </c>
    </row>
    <row r="284" spans="1:15">
      <c r="A284" s="79" t="s">
        <v>445</v>
      </c>
      <c r="B284" s="80"/>
      <c r="C284" s="81" t="s">
        <v>442</v>
      </c>
      <c r="D284" s="70">
        <f>G284-1</f>
        <v>44722</v>
      </c>
      <c r="E284" s="70">
        <f>D284</f>
        <v>44722</v>
      </c>
      <c r="F284" s="70">
        <f>G284-2</f>
        <v>44721</v>
      </c>
      <c r="G284" s="71">
        <v>44723</v>
      </c>
      <c r="H284" s="13"/>
      <c r="I284" s="49">
        <f>G284+31</f>
        <v>44754</v>
      </c>
      <c r="J284" s="49">
        <f>G284+37</f>
        <v>44760</v>
      </c>
      <c r="K284" s="62">
        <f>G284+41</f>
        <v>44764</v>
      </c>
    </row>
    <row r="285" spans="1:15" s="34" customFormat="1">
      <c r="A285" s="79" t="s">
        <v>446</v>
      </c>
      <c r="B285" s="80"/>
      <c r="C285" s="81" t="s">
        <v>356</v>
      </c>
      <c r="D285" s="70">
        <f>G285-1</f>
        <v>44732</v>
      </c>
      <c r="E285" s="70">
        <f>D285</f>
        <v>44732</v>
      </c>
      <c r="F285" s="70">
        <f>G285-2</f>
        <v>44731</v>
      </c>
      <c r="G285" s="71">
        <v>44733</v>
      </c>
      <c r="H285" s="13"/>
      <c r="I285" s="49">
        <f>G285+31</f>
        <v>44764</v>
      </c>
      <c r="J285" s="49">
        <f>G285+37</f>
        <v>44770</v>
      </c>
      <c r="K285" s="62">
        <f>G285+41</f>
        <v>44774</v>
      </c>
      <c r="L285" s="8"/>
      <c r="M285" s="8"/>
      <c r="N285" s="8"/>
      <c r="O285" s="3"/>
    </row>
    <row r="286" spans="1:15" s="34" customFormat="1">
      <c r="A286" s="79" t="s">
        <v>447</v>
      </c>
      <c r="B286" s="80"/>
      <c r="C286" s="81" t="s">
        <v>443</v>
      </c>
      <c r="D286" s="70">
        <f>G286-1</f>
        <v>44736</v>
      </c>
      <c r="E286" s="70">
        <f>D286</f>
        <v>44736</v>
      </c>
      <c r="F286" s="70">
        <f>G286-2</f>
        <v>44735</v>
      </c>
      <c r="G286" s="71">
        <v>44737</v>
      </c>
      <c r="H286" s="13"/>
      <c r="I286" s="49">
        <f>G286+31</f>
        <v>44768</v>
      </c>
      <c r="J286" s="49">
        <f>G286+37</f>
        <v>44774</v>
      </c>
      <c r="K286" s="62">
        <f>G286+41</f>
        <v>44778</v>
      </c>
      <c r="L286" s="8"/>
      <c r="M286" s="8"/>
      <c r="N286" s="8"/>
      <c r="O286" s="3"/>
    </row>
    <row r="287" spans="1:15" s="34" customFormat="1">
      <c r="A287" s="79" t="s">
        <v>448</v>
      </c>
      <c r="B287" s="80"/>
      <c r="C287" s="81" t="s">
        <v>444</v>
      </c>
      <c r="D287" s="70">
        <f>G287-1</f>
        <v>44749</v>
      </c>
      <c r="E287" s="70">
        <f>D287</f>
        <v>44749</v>
      </c>
      <c r="F287" s="70">
        <f>G287-2</f>
        <v>44748</v>
      </c>
      <c r="G287" s="71">
        <v>44750</v>
      </c>
      <c r="H287" s="13"/>
      <c r="I287" s="49">
        <f>G287+31</f>
        <v>44781</v>
      </c>
      <c r="J287" s="49">
        <f>G287+37</f>
        <v>44787</v>
      </c>
      <c r="K287" s="62">
        <f>G287+41</f>
        <v>44791</v>
      </c>
      <c r="L287" s="8"/>
      <c r="M287" s="8"/>
      <c r="N287" s="8"/>
      <c r="O287" s="3"/>
    </row>
    <row r="288" spans="1:15" s="34" customFormat="1">
      <c r="A288" s="107"/>
      <c r="B288" s="106"/>
      <c r="C288" s="105"/>
      <c r="D288" s="70"/>
      <c r="E288" s="70"/>
      <c r="F288" s="70"/>
      <c r="G288" s="71"/>
      <c r="H288" s="13"/>
      <c r="I288" s="49"/>
      <c r="J288" s="49"/>
      <c r="K288" s="62"/>
      <c r="L288" s="8"/>
      <c r="M288" s="8"/>
      <c r="N288" s="8"/>
      <c r="O288" s="3"/>
    </row>
    <row r="289" spans="1:16" s="34" customFormat="1">
      <c r="A289" s="314" t="s">
        <v>150</v>
      </c>
      <c r="B289" s="315"/>
      <c r="C289" s="315"/>
      <c r="D289" s="315"/>
      <c r="E289" s="315"/>
      <c r="F289" s="315"/>
      <c r="G289" s="315"/>
      <c r="H289" s="315"/>
      <c r="I289" s="315"/>
      <c r="J289" s="315"/>
      <c r="K289" s="315"/>
      <c r="L289" s="8"/>
      <c r="M289" s="50"/>
      <c r="N289" s="50"/>
    </row>
    <row r="290" spans="1:16" ht="15" customHeight="1">
      <c r="A290" s="316" t="s">
        <v>94</v>
      </c>
      <c r="B290" s="317"/>
      <c r="C290" s="317"/>
      <c r="D290" s="317"/>
      <c r="E290" s="317"/>
      <c r="F290" s="317"/>
      <c r="G290" s="317"/>
      <c r="H290" s="317"/>
      <c r="I290" s="317"/>
      <c r="J290" s="317"/>
      <c r="K290" s="318"/>
      <c r="L290" s="50"/>
    </row>
    <row r="291" spans="1:16" s="8" customFormat="1">
      <c r="A291" s="61"/>
      <c r="B291" s="48"/>
      <c r="C291" s="48"/>
      <c r="D291" s="48"/>
      <c r="E291" s="48"/>
      <c r="F291" s="48"/>
      <c r="G291" s="48"/>
      <c r="H291" s="48"/>
      <c r="I291" s="61"/>
      <c r="J291" s="61"/>
      <c r="K291" s="61"/>
      <c r="O291" s="3"/>
      <c r="P291" s="3"/>
    </row>
    <row r="292" spans="1:16" s="8" customFormat="1">
      <c r="A292" s="290" t="s">
        <v>280</v>
      </c>
      <c r="B292" s="265" t="s">
        <v>281</v>
      </c>
      <c r="C292" s="265"/>
      <c r="D292" s="265"/>
      <c r="E292" s="265"/>
      <c r="F292" s="265"/>
      <c r="G292" s="265"/>
      <c r="H292" s="265"/>
      <c r="I292" s="265"/>
      <c r="J292" s="61"/>
      <c r="K292" s="61"/>
      <c r="O292" s="3"/>
      <c r="P292" s="3"/>
    </row>
    <row r="293" spans="1:16" s="8" customFormat="1">
      <c r="A293" s="290"/>
      <c r="B293" s="266" t="s">
        <v>265</v>
      </c>
      <c r="C293" s="266"/>
      <c r="D293" s="266"/>
      <c r="E293" s="266"/>
      <c r="F293" s="266"/>
      <c r="G293" s="266"/>
      <c r="H293" s="266"/>
      <c r="I293" s="266"/>
      <c r="J293" s="61"/>
      <c r="K293" s="61"/>
      <c r="O293" s="3"/>
      <c r="P293" s="3"/>
    </row>
    <row r="294" spans="1:16" s="8" customFormat="1">
      <c r="A294" s="290"/>
      <c r="B294" s="266" t="s">
        <v>282</v>
      </c>
      <c r="C294" s="266"/>
      <c r="D294" s="266"/>
      <c r="E294" s="266"/>
      <c r="F294" s="266"/>
      <c r="G294" s="266"/>
      <c r="H294" s="266"/>
      <c r="I294" s="266"/>
      <c r="J294" s="61"/>
      <c r="K294" s="61"/>
      <c r="O294" s="3"/>
      <c r="P294" s="3"/>
    </row>
    <row r="295" spans="1:16" s="8" customFormat="1" ht="15" customHeight="1">
      <c r="A295" s="258" t="s">
        <v>3</v>
      </c>
      <c r="B295" s="258" t="s">
        <v>4</v>
      </c>
      <c r="C295" s="258" t="s">
        <v>5</v>
      </c>
      <c r="D295" s="308" t="s">
        <v>76</v>
      </c>
      <c r="E295" s="308" t="s">
        <v>27</v>
      </c>
      <c r="F295" s="309" t="s">
        <v>267</v>
      </c>
      <c r="G295" s="221" t="s">
        <v>38</v>
      </c>
      <c r="H295" s="258" t="s">
        <v>12</v>
      </c>
      <c r="I295" s="258"/>
      <c r="J295" s="61"/>
      <c r="K295" s="61"/>
      <c r="O295" s="3"/>
      <c r="P295" s="3"/>
    </row>
    <row r="296" spans="1:16" s="8" customFormat="1" ht="30">
      <c r="A296" s="258"/>
      <c r="B296" s="258"/>
      <c r="C296" s="258"/>
      <c r="D296" s="308"/>
      <c r="E296" s="308"/>
      <c r="F296" s="309"/>
      <c r="G296" s="220" t="s">
        <v>13</v>
      </c>
      <c r="H296" s="221" t="s">
        <v>283</v>
      </c>
      <c r="I296" s="63" t="s">
        <v>284</v>
      </c>
      <c r="J296" s="61"/>
      <c r="K296" s="61"/>
      <c r="O296" s="3"/>
      <c r="P296" s="3"/>
    </row>
    <row r="297" spans="1:16" s="8" customFormat="1">
      <c r="A297" s="22" t="s">
        <v>381</v>
      </c>
      <c r="B297" s="23"/>
      <c r="C297" s="66" t="s">
        <v>380</v>
      </c>
      <c r="D297" s="70">
        <f>G297-1</f>
        <v>44715</v>
      </c>
      <c r="E297" s="70">
        <f>G297-1</f>
        <v>44715</v>
      </c>
      <c r="F297" s="70">
        <f>G297-2</f>
        <v>44714</v>
      </c>
      <c r="G297" s="71">
        <v>44716</v>
      </c>
      <c r="H297" s="36">
        <f t="shared" ref="H297:H301" si="61">G297+25</f>
        <v>44741</v>
      </c>
      <c r="I297" s="62">
        <f t="shared" ref="I297:I301" si="62">H297+7</f>
        <v>44748</v>
      </c>
      <c r="J297" s="61"/>
      <c r="K297" s="61"/>
      <c r="O297" s="3"/>
      <c r="P297" s="3"/>
    </row>
    <row r="298" spans="1:16" s="8" customFormat="1">
      <c r="A298" s="22" t="s">
        <v>382</v>
      </c>
      <c r="B298" s="23"/>
      <c r="C298" s="66" t="s">
        <v>383</v>
      </c>
      <c r="D298" s="70">
        <f t="shared" ref="D298:D301" si="63">G298-1</f>
        <v>44722</v>
      </c>
      <c r="E298" s="70">
        <f t="shared" ref="E298:E301" si="64">G298-1</f>
        <v>44722</v>
      </c>
      <c r="F298" s="70">
        <f t="shared" ref="F298:F301" si="65">G298-2</f>
        <v>44721</v>
      </c>
      <c r="G298" s="71">
        <v>44723</v>
      </c>
      <c r="H298" s="36">
        <f t="shared" si="61"/>
        <v>44748</v>
      </c>
      <c r="I298" s="62">
        <f t="shared" si="62"/>
        <v>44755</v>
      </c>
      <c r="J298" s="61"/>
      <c r="K298" s="61"/>
      <c r="O298" s="3"/>
      <c r="P298" s="3"/>
    </row>
    <row r="299" spans="1:16" s="8" customFormat="1">
      <c r="A299" s="22" t="s">
        <v>436</v>
      </c>
      <c r="B299" s="23"/>
      <c r="C299" s="66" t="s">
        <v>437</v>
      </c>
      <c r="D299" s="70">
        <f t="shared" si="63"/>
        <v>44729</v>
      </c>
      <c r="E299" s="70">
        <f t="shared" si="64"/>
        <v>44729</v>
      </c>
      <c r="F299" s="70">
        <f t="shared" si="65"/>
        <v>44728</v>
      </c>
      <c r="G299" s="71">
        <v>44730</v>
      </c>
      <c r="H299" s="36">
        <f t="shared" si="61"/>
        <v>44755</v>
      </c>
      <c r="I299" s="62">
        <f t="shared" si="62"/>
        <v>44762</v>
      </c>
      <c r="J299" s="61"/>
      <c r="K299" s="61"/>
      <c r="O299" s="3"/>
      <c r="P299" s="3"/>
    </row>
    <row r="300" spans="1:16" s="8" customFormat="1">
      <c r="A300" s="22" t="s">
        <v>440</v>
      </c>
      <c r="B300" s="23"/>
      <c r="C300" s="66" t="s">
        <v>438</v>
      </c>
      <c r="D300" s="70">
        <f t="shared" si="63"/>
        <v>44734</v>
      </c>
      <c r="E300" s="70">
        <f t="shared" si="64"/>
        <v>44734</v>
      </c>
      <c r="F300" s="70">
        <f t="shared" si="65"/>
        <v>44733</v>
      </c>
      <c r="G300" s="71">
        <v>44735</v>
      </c>
      <c r="H300" s="36">
        <f t="shared" si="61"/>
        <v>44760</v>
      </c>
      <c r="I300" s="62">
        <f t="shared" si="62"/>
        <v>44767</v>
      </c>
      <c r="J300" s="61"/>
      <c r="K300" s="61"/>
      <c r="O300" s="3"/>
      <c r="P300" s="3"/>
    </row>
    <row r="301" spans="1:16" s="8" customFormat="1" ht="18" customHeight="1">
      <c r="A301" s="22" t="s">
        <v>441</v>
      </c>
      <c r="B301" s="23"/>
      <c r="C301" s="66" t="s">
        <v>439</v>
      </c>
      <c r="D301" s="70">
        <f t="shared" si="63"/>
        <v>44743</v>
      </c>
      <c r="E301" s="70">
        <f t="shared" si="64"/>
        <v>44743</v>
      </c>
      <c r="F301" s="70">
        <f t="shared" si="65"/>
        <v>44742</v>
      </c>
      <c r="G301" s="71">
        <v>44744</v>
      </c>
      <c r="H301" s="36">
        <f t="shared" si="61"/>
        <v>44769</v>
      </c>
      <c r="I301" s="62">
        <f t="shared" si="62"/>
        <v>44776</v>
      </c>
      <c r="J301" s="61"/>
      <c r="K301" s="61"/>
      <c r="O301" s="3"/>
      <c r="P301" s="3"/>
    </row>
    <row r="302" spans="1:16" s="8" customFormat="1">
      <c r="A302" s="270" t="s">
        <v>150</v>
      </c>
      <c r="B302" s="271"/>
      <c r="C302" s="271"/>
      <c r="D302" s="271"/>
      <c r="E302" s="271"/>
      <c r="F302" s="271"/>
      <c r="G302" s="271"/>
      <c r="H302" s="271"/>
      <c r="I302" s="271"/>
      <c r="O302" s="3"/>
      <c r="P302" s="3"/>
    </row>
    <row r="303" spans="1:16" s="8" customFormat="1">
      <c r="A303" s="272" t="s">
        <v>94</v>
      </c>
      <c r="B303" s="273"/>
      <c r="C303" s="273"/>
      <c r="D303" s="273"/>
      <c r="E303" s="273"/>
      <c r="F303" s="273"/>
      <c r="G303" s="273"/>
      <c r="H303" s="273"/>
      <c r="I303" s="273"/>
      <c r="O303" s="3"/>
      <c r="P303" s="3"/>
    </row>
    <row r="305" spans="1:16" s="8" customFormat="1">
      <c r="A305" s="290" t="s">
        <v>285</v>
      </c>
      <c r="B305" s="293" t="s">
        <v>286</v>
      </c>
      <c r="C305" s="294"/>
      <c r="D305" s="294"/>
      <c r="E305" s="294"/>
      <c r="F305" s="294"/>
      <c r="G305" s="294"/>
      <c r="H305" s="294"/>
      <c r="I305" s="294"/>
      <c r="J305" s="294"/>
      <c r="K305" s="304"/>
      <c r="O305" s="3"/>
      <c r="P305" s="3"/>
    </row>
    <row r="306" spans="1:16" s="8" customFormat="1">
      <c r="A306" s="290"/>
      <c r="B306" s="305" t="s">
        <v>133</v>
      </c>
      <c r="C306" s="306"/>
      <c r="D306" s="306"/>
      <c r="E306" s="306"/>
      <c r="F306" s="306"/>
      <c r="G306" s="306"/>
      <c r="H306" s="306"/>
      <c r="I306" s="306"/>
      <c r="J306" s="306"/>
      <c r="K306" s="307"/>
      <c r="O306" s="3"/>
      <c r="P306" s="3"/>
    </row>
    <row r="307" spans="1:16" s="8" customFormat="1">
      <c r="A307" s="290"/>
      <c r="B307" s="305" t="s">
        <v>287</v>
      </c>
      <c r="C307" s="306"/>
      <c r="D307" s="306"/>
      <c r="E307" s="306"/>
      <c r="F307" s="306"/>
      <c r="G307" s="306"/>
      <c r="H307" s="306"/>
      <c r="I307" s="306"/>
      <c r="J307" s="306"/>
      <c r="K307" s="307"/>
      <c r="O307" s="3"/>
      <c r="P307" s="3"/>
    </row>
    <row r="308" spans="1:16" s="8" customFormat="1">
      <c r="A308" s="278" t="s">
        <v>3</v>
      </c>
      <c r="B308" s="278" t="s">
        <v>4</v>
      </c>
      <c r="C308" s="278" t="s">
        <v>5</v>
      </c>
      <c r="D308" s="279" t="s">
        <v>288</v>
      </c>
      <c r="E308" s="279" t="s">
        <v>7</v>
      </c>
      <c r="F308" s="279" t="s">
        <v>97</v>
      </c>
      <c r="G308" s="223" t="s">
        <v>9</v>
      </c>
      <c r="H308" s="283" t="s">
        <v>12</v>
      </c>
      <c r="I308" s="284"/>
      <c r="J308" s="284"/>
      <c r="K308" s="285"/>
      <c r="O308" s="3"/>
      <c r="P308" s="3"/>
    </row>
    <row r="309" spans="1:16" s="8" customFormat="1">
      <c r="A309" s="278"/>
      <c r="B309" s="278"/>
      <c r="C309" s="278"/>
      <c r="D309" s="280"/>
      <c r="E309" s="280"/>
      <c r="F309" s="280"/>
      <c r="G309" s="222" t="s">
        <v>13</v>
      </c>
      <c r="H309" s="222" t="s">
        <v>289</v>
      </c>
      <c r="I309" s="222" t="s">
        <v>290</v>
      </c>
      <c r="J309" s="222" t="s">
        <v>291</v>
      </c>
      <c r="K309" s="222" t="s">
        <v>292</v>
      </c>
      <c r="O309" s="3"/>
      <c r="P309" s="3"/>
    </row>
    <row r="310" spans="1:16" s="8" customFormat="1">
      <c r="A310" s="22"/>
      <c r="B310" s="101"/>
      <c r="C310" s="22"/>
      <c r="D310" s="15"/>
      <c r="E310" s="15"/>
      <c r="F310" s="15"/>
      <c r="G310" s="15"/>
      <c r="H310" s="9"/>
      <c r="I310" s="45"/>
      <c r="J310" s="45"/>
      <c r="K310" s="45"/>
      <c r="O310" s="3"/>
      <c r="P310" s="3"/>
    </row>
    <row r="311" spans="1:16" s="8" customFormat="1">
      <c r="A311" s="56"/>
      <c r="B311" s="56"/>
      <c r="C311" s="56"/>
      <c r="D311" s="9"/>
      <c r="E311" s="9"/>
      <c r="F311" s="9"/>
      <c r="G311" s="9"/>
      <c r="H311" s="9"/>
      <c r="I311" s="45"/>
      <c r="J311" s="45"/>
      <c r="K311" s="45"/>
      <c r="O311" s="3"/>
      <c r="P311" s="3"/>
    </row>
    <row r="312" spans="1:16" s="8" customFormat="1">
      <c r="A312" s="22"/>
      <c r="B312" s="101"/>
      <c r="C312" s="22"/>
      <c r="D312" s="9"/>
      <c r="E312" s="9"/>
      <c r="F312" s="9"/>
      <c r="G312" s="15"/>
      <c r="H312" s="15"/>
      <c r="I312" s="45"/>
      <c r="J312" s="45"/>
      <c r="K312" s="45"/>
      <c r="O312" s="3"/>
      <c r="P312" s="3"/>
    </row>
    <row r="313" spans="1:16" s="8" customFormat="1">
      <c r="A313" s="22"/>
      <c r="B313" s="101"/>
      <c r="C313" s="22"/>
      <c r="D313" s="9"/>
      <c r="E313" s="9"/>
      <c r="F313" s="9"/>
      <c r="G313" s="15"/>
      <c r="H313" s="15"/>
      <c r="I313" s="45"/>
      <c r="J313" s="45"/>
      <c r="K313" s="45"/>
      <c r="O313" s="3"/>
      <c r="P313" s="3"/>
    </row>
    <row r="314" spans="1:16" s="8" customFormat="1">
      <c r="A314" s="19"/>
      <c r="B314" s="31"/>
      <c r="C314" s="19"/>
      <c r="D314" s="9"/>
      <c r="E314" s="9"/>
      <c r="F314" s="9"/>
      <c r="G314" s="15"/>
      <c r="H314" s="15"/>
      <c r="I314" s="45"/>
      <c r="J314" s="45"/>
      <c r="K314" s="45"/>
      <c r="O314" s="3"/>
      <c r="P314" s="3"/>
    </row>
    <row r="315" spans="1:16" s="8" customFormat="1">
      <c r="A315" s="57"/>
      <c r="B315" s="31"/>
      <c r="C315" s="19"/>
      <c r="D315" s="9"/>
      <c r="E315" s="9"/>
      <c r="F315" s="9"/>
      <c r="G315" s="15"/>
      <c r="H315" s="15"/>
      <c r="I315" s="45"/>
      <c r="J315" s="45"/>
      <c r="K315" s="45"/>
      <c r="O315" s="3"/>
      <c r="P315" s="3"/>
    </row>
    <row r="316" spans="1:16" s="8" customFormat="1">
      <c r="A316" s="286" t="s">
        <v>137</v>
      </c>
      <c r="B316" s="286"/>
      <c r="C316" s="286"/>
      <c r="D316" s="286"/>
      <c r="E316" s="286"/>
      <c r="F316" s="286"/>
      <c r="G316" s="286"/>
      <c r="H316" s="286"/>
      <c r="I316" s="295"/>
      <c r="J316" s="296"/>
      <c r="K316" s="297"/>
      <c r="O316" s="3"/>
      <c r="P316" s="3"/>
    </row>
    <row r="317" spans="1:16" s="8" customFormat="1" ht="15" customHeight="1">
      <c r="A317" s="298" t="s">
        <v>293</v>
      </c>
      <c r="B317" s="299"/>
      <c r="C317" s="299"/>
      <c r="D317" s="299"/>
      <c r="E317" s="299"/>
      <c r="F317" s="299"/>
      <c r="G317" s="299"/>
      <c r="H317" s="299"/>
      <c r="I317" s="299"/>
      <c r="J317" s="299"/>
      <c r="K317" s="300"/>
      <c r="O317" s="3"/>
      <c r="P317" s="3"/>
    </row>
    <row r="318" spans="1:16" s="8" customFormat="1" ht="15" customHeight="1">
      <c r="A318" s="301" t="s">
        <v>294</v>
      </c>
      <c r="B318" s="302"/>
      <c r="C318" s="302"/>
      <c r="D318" s="302"/>
      <c r="E318" s="302"/>
      <c r="F318" s="302"/>
      <c r="G318" s="302"/>
      <c r="H318" s="302"/>
      <c r="I318" s="302"/>
      <c r="J318" s="302"/>
      <c r="K318" s="303"/>
      <c r="O318" s="3"/>
      <c r="P318" s="3"/>
    </row>
    <row r="320" spans="1:16" s="8" customFormat="1">
      <c r="A320" s="290" t="s">
        <v>295</v>
      </c>
      <c r="B320" s="265" t="s">
        <v>296</v>
      </c>
      <c r="C320" s="265"/>
      <c r="D320" s="265"/>
      <c r="E320" s="265"/>
      <c r="F320" s="265"/>
      <c r="G320" s="265"/>
      <c r="H320" s="265"/>
      <c r="I320" s="265"/>
      <c r="J320" s="32"/>
      <c r="K320" s="58"/>
      <c r="O320" s="3"/>
      <c r="P320" s="3"/>
    </row>
    <row r="321" spans="1:16" s="8" customFormat="1">
      <c r="A321" s="290"/>
      <c r="B321" s="266" t="s">
        <v>133</v>
      </c>
      <c r="C321" s="266"/>
      <c r="D321" s="266"/>
      <c r="E321" s="266"/>
      <c r="F321" s="266"/>
      <c r="G321" s="266"/>
      <c r="H321" s="266"/>
      <c r="I321" s="266"/>
      <c r="J321" s="32"/>
      <c r="K321" s="58"/>
      <c r="O321" s="3"/>
      <c r="P321" s="3"/>
    </row>
    <row r="322" spans="1:16" s="8" customFormat="1">
      <c r="A322" s="290"/>
      <c r="B322" s="27" t="s">
        <v>86</v>
      </c>
      <c r="C322" s="28"/>
      <c r="D322" s="28"/>
      <c r="E322" s="28"/>
      <c r="F322" s="28"/>
      <c r="G322" s="28"/>
      <c r="H322" s="28"/>
      <c r="I322" s="29"/>
      <c r="J322" s="32"/>
      <c r="K322" s="58"/>
      <c r="O322" s="3"/>
      <c r="P322" s="3"/>
    </row>
    <row r="323" spans="1:16" s="8" customFormat="1">
      <c r="A323" s="278" t="s">
        <v>3</v>
      </c>
      <c r="B323" s="278" t="s">
        <v>4</v>
      </c>
      <c r="C323" s="278" t="s">
        <v>5</v>
      </c>
      <c r="D323" s="279" t="s">
        <v>76</v>
      </c>
      <c r="E323" s="279" t="s">
        <v>27</v>
      </c>
      <c r="F323" s="279" t="s">
        <v>97</v>
      </c>
      <c r="G323" s="223" t="s">
        <v>38</v>
      </c>
      <c r="H323" s="283" t="s">
        <v>12</v>
      </c>
      <c r="I323" s="284"/>
      <c r="J323" s="285"/>
      <c r="K323" s="58"/>
      <c r="O323" s="3"/>
      <c r="P323" s="3"/>
    </row>
    <row r="324" spans="1:16" s="8" customFormat="1" ht="30">
      <c r="A324" s="278"/>
      <c r="B324" s="278"/>
      <c r="C324" s="278"/>
      <c r="D324" s="280"/>
      <c r="E324" s="280"/>
      <c r="F324" s="280"/>
      <c r="G324" s="222" t="s">
        <v>13</v>
      </c>
      <c r="H324" s="223" t="s">
        <v>297</v>
      </c>
      <c r="I324" s="46" t="s">
        <v>298</v>
      </c>
      <c r="J324" s="46" t="s">
        <v>299</v>
      </c>
      <c r="K324" s="58"/>
      <c r="O324" s="3"/>
      <c r="P324" s="3"/>
    </row>
    <row r="325" spans="1:16" s="8" customFormat="1">
      <c r="A325" s="79" t="s">
        <v>445</v>
      </c>
      <c r="B325" s="80"/>
      <c r="C325" s="81" t="s">
        <v>442</v>
      </c>
      <c r="D325" s="83">
        <f>G325-2</f>
        <v>44721</v>
      </c>
      <c r="E325" s="83">
        <f>G325-2</f>
        <v>44721</v>
      </c>
      <c r="F325" s="83">
        <f>G325-3</f>
        <v>44720</v>
      </c>
      <c r="G325" s="82">
        <v>44723</v>
      </c>
      <c r="H325" s="15">
        <f>G325+18</f>
        <v>44741</v>
      </c>
      <c r="I325" s="44">
        <f>G325+21</f>
        <v>44744</v>
      </c>
      <c r="J325" s="44">
        <f>I325+4</f>
        <v>44748</v>
      </c>
      <c r="K325" s="58"/>
      <c r="O325" s="3"/>
      <c r="P325" s="3"/>
    </row>
    <row r="326" spans="1:16" s="8" customFormat="1">
      <c r="A326" s="79" t="s">
        <v>446</v>
      </c>
      <c r="B326" s="80"/>
      <c r="C326" s="81" t="s">
        <v>356</v>
      </c>
      <c r="D326" s="83">
        <f>G326-2</f>
        <v>44731</v>
      </c>
      <c r="E326" s="83">
        <f>G326-2</f>
        <v>44731</v>
      </c>
      <c r="F326" s="83">
        <f>G326-3</f>
        <v>44730</v>
      </c>
      <c r="G326" s="82">
        <v>44733</v>
      </c>
      <c r="H326" s="15">
        <f>G326+18</f>
        <v>44751</v>
      </c>
      <c r="I326" s="44">
        <f>G326+21</f>
        <v>44754</v>
      </c>
      <c r="J326" s="44">
        <f>I326+4</f>
        <v>44758</v>
      </c>
      <c r="K326" s="58"/>
      <c r="O326" s="3"/>
      <c r="P326" s="3"/>
    </row>
    <row r="327" spans="1:16" s="8" customFormat="1">
      <c r="A327" s="79" t="s">
        <v>447</v>
      </c>
      <c r="B327" s="80"/>
      <c r="C327" s="81" t="s">
        <v>443</v>
      </c>
      <c r="D327" s="83">
        <f>G327-2</f>
        <v>44735</v>
      </c>
      <c r="E327" s="83">
        <f>G327-2</f>
        <v>44735</v>
      </c>
      <c r="F327" s="83">
        <f>G327-3</f>
        <v>44734</v>
      </c>
      <c r="G327" s="82">
        <v>44737</v>
      </c>
      <c r="H327" s="15">
        <f>G327+18</f>
        <v>44755</v>
      </c>
      <c r="I327" s="44">
        <f>G327+21</f>
        <v>44758</v>
      </c>
      <c r="J327" s="44">
        <f>I327+4</f>
        <v>44762</v>
      </c>
      <c r="K327" s="58"/>
      <c r="O327" s="3"/>
      <c r="P327" s="3"/>
    </row>
    <row r="328" spans="1:16" s="8" customFormat="1">
      <c r="A328" s="79"/>
      <c r="B328" s="80"/>
      <c r="C328" s="81"/>
      <c r="D328" s="83"/>
      <c r="E328" s="83"/>
      <c r="F328" s="83"/>
      <c r="G328" s="82"/>
      <c r="H328" s="15"/>
      <c r="I328" s="44"/>
      <c r="J328" s="44"/>
      <c r="K328" s="58"/>
      <c r="O328" s="3"/>
      <c r="P328" s="3"/>
    </row>
    <row r="329" spans="1:16" s="8" customFormat="1">
      <c r="A329" s="286"/>
      <c r="B329" s="286"/>
      <c r="C329" s="286"/>
      <c r="D329" s="286"/>
      <c r="E329" s="286"/>
      <c r="F329" s="286"/>
      <c r="G329" s="286"/>
      <c r="H329" s="286"/>
      <c r="I329" s="44"/>
      <c r="J329" s="44"/>
      <c r="K329" s="58"/>
      <c r="O329" s="3"/>
      <c r="P329" s="3"/>
    </row>
    <row r="330" spans="1:16" s="8" customFormat="1" ht="15" customHeight="1">
      <c r="A330" s="287" t="s">
        <v>138</v>
      </c>
      <c r="B330" s="288"/>
      <c r="C330" s="288"/>
      <c r="D330" s="288"/>
      <c r="E330" s="288"/>
      <c r="F330" s="288"/>
      <c r="G330" s="288"/>
      <c r="H330" s="288"/>
      <c r="I330" s="288"/>
      <c r="J330" s="289"/>
      <c r="K330" s="58"/>
      <c r="O330" s="3"/>
      <c r="P330" s="3"/>
    </row>
    <row r="331" spans="1:16" s="8" customFormat="1">
      <c r="A331" s="270" t="s">
        <v>150</v>
      </c>
      <c r="B331" s="271"/>
      <c r="C331" s="271"/>
      <c r="D331" s="271"/>
      <c r="E331" s="271"/>
      <c r="F331" s="271"/>
      <c r="G331" s="271"/>
      <c r="H331" s="271"/>
      <c r="I331" s="271"/>
      <c r="J331" s="44"/>
      <c r="K331" s="58"/>
      <c r="O331" s="3"/>
      <c r="P331" s="3"/>
    </row>
    <row r="332" spans="1:16" s="8" customFormat="1">
      <c r="A332" s="272" t="s">
        <v>94</v>
      </c>
      <c r="B332" s="273"/>
      <c r="C332" s="273"/>
      <c r="D332" s="273"/>
      <c r="E332" s="273"/>
      <c r="F332" s="273"/>
      <c r="G332" s="273"/>
      <c r="H332" s="273"/>
      <c r="I332" s="273"/>
      <c r="J332" s="44"/>
      <c r="K332" s="58"/>
      <c r="O332" s="3"/>
      <c r="P332" s="3"/>
    </row>
    <row r="334" spans="1:16" s="8" customFormat="1">
      <c r="A334" s="290" t="s">
        <v>449</v>
      </c>
      <c r="B334" s="291" t="s">
        <v>300</v>
      </c>
      <c r="C334" s="292"/>
      <c r="D334" s="292"/>
      <c r="E334" s="292"/>
      <c r="F334" s="292"/>
      <c r="G334" s="292"/>
      <c r="H334" s="292"/>
      <c r="I334" s="292"/>
      <c r="J334" s="292"/>
      <c r="O334" s="3"/>
      <c r="P334" s="3"/>
    </row>
    <row r="335" spans="1:16" s="8" customFormat="1">
      <c r="A335" s="290"/>
      <c r="B335" s="293" t="s">
        <v>265</v>
      </c>
      <c r="C335" s="294"/>
      <c r="D335" s="294"/>
      <c r="E335" s="294"/>
      <c r="F335" s="294"/>
      <c r="G335" s="294"/>
      <c r="H335" s="294"/>
      <c r="I335" s="294"/>
      <c r="J335" s="294"/>
      <c r="O335" s="3"/>
      <c r="P335" s="3"/>
    </row>
    <row r="336" spans="1:16" s="8" customFormat="1">
      <c r="A336" s="290"/>
      <c r="B336" s="293" t="s">
        <v>301</v>
      </c>
      <c r="C336" s="294"/>
      <c r="D336" s="294"/>
      <c r="E336" s="294"/>
      <c r="F336" s="294"/>
      <c r="G336" s="294"/>
      <c r="H336" s="294"/>
      <c r="I336" s="294"/>
      <c r="J336" s="294"/>
      <c r="O336" s="3"/>
      <c r="P336" s="3"/>
    </row>
    <row r="337" spans="1:16" s="8" customFormat="1">
      <c r="A337" s="278" t="s">
        <v>3</v>
      </c>
      <c r="B337" s="278" t="s">
        <v>4</v>
      </c>
      <c r="C337" s="278" t="s">
        <v>5</v>
      </c>
      <c r="D337" s="279" t="s">
        <v>76</v>
      </c>
      <c r="E337" s="279" t="s">
        <v>27</v>
      </c>
      <c r="F337" s="281" t="s">
        <v>267</v>
      </c>
      <c r="G337" s="223" t="s">
        <v>38</v>
      </c>
      <c r="H337" s="223" t="s">
        <v>302</v>
      </c>
      <c r="I337" s="252" t="s">
        <v>303</v>
      </c>
      <c r="J337" s="253"/>
      <c r="O337" s="3"/>
      <c r="P337" s="3"/>
    </row>
    <row r="338" spans="1:16" s="8" customFormat="1" ht="30" customHeight="1">
      <c r="A338" s="278"/>
      <c r="B338" s="278"/>
      <c r="C338" s="278"/>
      <c r="D338" s="280"/>
      <c r="E338" s="280"/>
      <c r="F338" s="282"/>
      <c r="G338" s="222" t="s">
        <v>13</v>
      </c>
      <c r="H338" s="223" t="s">
        <v>304</v>
      </c>
      <c r="I338" s="46" t="s">
        <v>305</v>
      </c>
      <c r="J338" s="46" t="s">
        <v>306</v>
      </c>
      <c r="O338" s="3"/>
      <c r="P338" s="3"/>
    </row>
    <row r="339" spans="1:16" s="8" customFormat="1">
      <c r="A339" s="79" t="s">
        <v>108</v>
      </c>
      <c r="B339" s="80"/>
      <c r="C339" s="81" t="s">
        <v>109</v>
      </c>
      <c r="D339" s="70">
        <f>G339-1</f>
        <v>44722</v>
      </c>
      <c r="E339" s="70">
        <f>D339</f>
        <v>44722</v>
      </c>
      <c r="F339" s="70">
        <f>G339-2</f>
        <v>44721</v>
      </c>
      <c r="G339" s="71">
        <v>44723</v>
      </c>
      <c r="H339" s="36"/>
      <c r="I339" s="44">
        <f>G339+22</f>
        <v>44745</v>
      </c>
      <c r="J339" s="44">
        <f>G339+24</f>
        <v>44747</v>
      </c>
      <c r="O339" s="3"/>
      <c r="P339" s="3"/>
    </row>
    <row r="340" spans="1:16" s="8" customFormat="1">
      <c r="A340" s="79" t="s">
        <v>353</v>
      </c>
      <c r="B340" s="80"/>
      <c r="C340" s="81" t="s">
        <v>111</v>
      </c>
      <c r="D340" s="70">
        <f>G340-1</f>
        <v>44732</v>
      </c>
      <c r="E340" s="70">
        <f>D340</f>
        <v>44732</v>
      </c>
      <c r="F340" s="70">
        <f>G340-2</f>
        <v>44731</v>
      </c>
      <c r="G340" s="71">
        <v>44733</v>
      </c>
      <c r="H340" s="36"/>
      <c r="I340" s="44">
        <f>I339+7</f>
        <v>44752</v>
      </c>
      <c r="J340" s="44">
        <f>G340+24</f>
        <v>44757</v>
      </c>
      <c r="O340" s="3"/>
      <c r="P340" s="3"/>
    </row>
    <row r="341" spans="1:16" s="8" customFormat="1">
      <c r="A341" s="79" t="s">
        <v>355</v>
      </c>
      <c r="B341" s="80"/>
      <c r="C341" s="81" t="s">
        <v>354</v>
      </c>
      <c r="D341" s="70">
        <f>G341-1</f>
        <v>44736</v>
      </c>
      <c r="E341" s="70">
        <f>D341</f>
        <v>44736</v>
      </c>
      <c r="F341" s="70">
        <f>G341-2</f>
        <v>44735</v>
      </c>
      <c r="G341" s="71">
        <v>44737</v>
      </c>
      <c r="H341" s="36"/>
      <c r="I341" s="44">
        <f>I340+7</f>
        <v>44759</v>
      </c>
      <c r="J341" s="44">
        <f>G341+24</f>
        <v>44761</v>
      </c>
      <c r="O341" s="3"/>
      <c r="P341" s="3"/>
    </row>
    <row r="342" spans="1:16" s="8" customFormat="1">
      <c r="A342" s="79" t="s">
        <v>357</v>
      </c>
      <c r="B342" s="80"/>
      <c r="C342" s="81" t="s">
        <v>356</v>
      </c>
      <c r="D342" s="70">
        <f>G342-1</f>
        <v>44749</v>
      </c>
      <c r="E342" s="70">
        <f>D342</f>
        <v>44749</v>
      </c>
      <c r="F342" s="70">
        <f>G342-2</f>
        <v>44748</v>
      </c>
      <c r="G342" s="71">
        <v>44750</v>
      </c>
      <c r="H342" s="36"/>
      <c r="I342" s="44">
        <f>I341+7</f>
        <v>44766</v>
      </c>
      <c r="J342" s="44">
        <f>G342+24</f>
        <v>44774</v>
      </c>
      <c r="O342" s="3"/>
      <c r="P342" s="3"/>
    </row>
    <row r="343" spans="1:16" s="8" customFormat="1">
      <c r="A343" s="107"/>
      <c r="B343" s="106"/>
      <c r="C343" s="105"/>
      <c r="D343" s="70"/>
      <c r="E343" s="70"/>
      <c r="F343" s="70"/>
      <c r="G343" s="71"/>
      <c r="H343" s="36"/>
      <c r="I343" s="44"/>
      <c r="J343" s="44"/>
      <c r="O343" s="3"/>
      <c r="P343" s="3"/>
    </row>
    <row r="344" spans="1:16" s="8" customFormat="1">
      <c r="A344" s="270" t="s">
        <v>150</v>
      </c>
      <c r="B344" s="271"/>
      <c r="C344" s="271"/>
      <c r="D344" s="271"/>
      <c r="E344" s="271"/>
      <c r="F344" s="271"/>
      <c r="G344" s="271"/>
      <c r="H344" s="271"/>
      <c r="I344" s="271"/>
      <c r="J344" s="60"/>
      <c r="O344" s="3"/>
      <c r="P344" s="3"/>
    </row>
    <row r="345" spans="1:16" s="8" customFormat="1">
      <c r="A345" s="272" t="s">
        <v>94</v>
      </c>
      <c r="B345" s="273"/>
      <c r="C345" s="273"/>
      <c r="D345" s="273"/>
      <c r="E345" s="273"/>
      <c r="F345" s="273"/>
      <c r="G345" s="273"/>
      <c r="H345" s="273"/>
      <c r="I345" s="273"/>
      <c r="J345" s="60"/>
      <c r="O345" s="3"/>
      <c r="P345" s="3"/>
    </row>
    <row r="346" spans="1:16" s="8" customFormat="1">
      <c r="A346" s="274" t="s">
        <v>307</v>
      </c>
      <c r="B346" s="276" t="s">
        <v>187</v>
      </c>
      <c r="C346" s="69"/>
      <c r="D346" s="69"/>
      <c r="E346" s="69"/>
      <c r="F346" s="69"/>
      <c r="G346" s="69"/>
      <c r="H346" s="69"/>
      <c r="I346" s="69"/>
      <c r="O346" s="3"/>
      <c r="P346" s="3"/>
    </row>
    <row r="347" spans="1:16" s="8" customFormat="1">
      <c r="A347" s="275"/>
      <c r="B347" s="277"/>
      <c r="C347" s="69"/>
      <c r="D347" s="69"/>
      <c r="E347" s="69"/>
      <c r="F347" s="69"/>
      <c r="G347" s="69"/>
      <c r="H347" s="69"/>
      <c r="I347" s="69"/>
      <c r="O347" s="3"/>
      <c r="P347" s="3"/>
    </row>
    <row r="348" spans="1:16" s="8" customFormat="1" ht="19.5">
      <c r="A348" s="198" t="s">
        <v>308</v>
      </c>
      <c r="B348" s="199" t="s">
        <v>309</v>
      </c>
      <c r="C348" s="69"/>
      <c r="D348" s="69"/>
      <c r="E348" s="69"/>
      <c r="F348" s="69"/>
      <c r="G348" s="69"/>
      <c r="H348" s="69"/>
      <c r="I348" s="69"/>
      <c r="O348" s="3"/>
      <c r="P348" s="3"/>
    </row>
    <row r="349" spans="1:16" s="8" customFormat="1" ht="19.5">
      <c r="A349" s="85"/>
      <c r="B349" s="86"/>
      <c r="C349" s="69"/>
      <c r="D349" s="69"/>
      <c r="E349" s="69"/>
      <c r="F349" s="69"/>
      <c r="G349" s="69"/>
      <c r="H349" s="69"/>
      <c r="I349" s="69"/>
      <c r="O349" s="3"/>
      <c r="P349" s="3"/>
    </row>
    <row r="350" spans="1:16" s="8" customFormat="1">
      <c r="A350" s="262" t="s">
        <v>310</v>
      </c>
      <c r="B350" s="265" t="s">
        <v>311</v>
      </c>
      <c r="C350" s="265"/>
      <c r="D350" s="265"/>
      <c r="E350" s="265"/>
      <c r="F350" s="265"/>
      <c r="G350" s="265"/>
      <c r="H350" s="265"/>
      <c r="I350" s="265"/>
      <c r="O350" s="3"/>
      <c r="P350" s="3"/>
    </row>
    <row r="351" spans="1:16" s="8" customFormat="1">
      <c r="A351" s="263"/>
      <c r="B351" s="266" t="s">
        <v>133</v>
      </c>
      <c r="C351" s="266"/>
      <c r="D351" s="266"/>
      <c r="E351" s="266"/>
      <c r="F351" s="266"/>
      <c r="G351" s="266"/>
      <c r="H351" s="266"/>
      <c r="I351" s="266"/>
      <c r="O351" s="3"/>
      <c r="P351" s="3"/>
    </row>
    <row r="352" spans="1:16" s="8" customFormat="1">
      <c r="A352" s="264"/>
      <c r="B352" s="266" t="s">
        <v>312</v>
      </c>
      <c r="C352" s="266"/>
      <c r="D352" s="266"/>
      <c r="E352" s="266"/>
      <c r="F352" s="266"/>
      <c r="G352" s="266"/>
      <c r="H352" s="266"/>
      <c r="I352" s="266"/>
      <c r="O352" s="3"/>
      <c r="P352" s="3"/>
    </row>
    <row r="353" spans="1:16" s="8" customFormat="1">
      <c r="A353" s="258" t="s">
        <v>3</v>
      </c>
      <c r="B353" s="258" t="s">
        <v>4</v>
      </c>
      <c r="C353" s="258" t="s">
        <v>5</v>
      </c>
      <c r="D353" s="258" t="s">
        <v>76</v>
      </c>
      <c r="E353" s="258" t="s">
        <v>27</v>
      </c>
      <c r="F353" s="260" t="s">
        <v>313</v>
      </c>
      <c r="G353" s="221" t="s">
        <v>38</v>
      </c>
      <c r="H353" s="222" t="s">
        <v>12</v>
      </c>
      <c r="I353" s="84"/>
      <c r="O353" s="3"/>
      <c r="P353" s="3"/>
    </row>
    <row r="354" spans="1:16" ht="30">
      <c r="A354" s="258"/>
      <c r="B354" s="258"/>
      <c r="C354" s="258"/>
      <c r="D354" s="259"/>
      <c r="E354" s="259"/>
      <c r="F354" s="261"/>
      <c r="G354" s="220" t="s">
        <v>13</v>
      </c>
      <c r="H354" s="46" t="s">
        <v>314</v>
      </c>
      <c r="I354" s="63" t="s">
        <v>315</v>
      </c>
    </row>
    <row r="355" spans="1:16" s="73" customFormat="1">
      <c r="A355" s="74" t="s">
        <v>316</v>
      </c>
      <c r="B355" s="74"/>
      <c r="C355" s="74"/>
      <c r="D355" s="39"/>
      <c r="E355" s="39"/>
      <c r="F355" s="70"/>
      <c r="G355" s="70"/>
      <c r="H355" s="71"/>
      <c r="I355" s="62"/>
      <c r="J355" s="72"/>
      <c r="K355" s="72"/>
      <c r="L355" s="72"/>
      <c r="M355" s="72"/>
      <c r="N355" s="72"/>
    </row>
    <row r="356" spans="1:16" s="73" customFormat="1">
      <c r="A356" s="74"/>
      <c r="B356" s="23"/>
      <c r="C356" s="74"/>
      <c r="D356" s="39"/>
      <c r="E356" s="39"/>
      <c r="F356" s="70"/>
      <c r="G356" s="70"/>
      <c r="H356" s="71"/>
      <c r="I356" s="62"/>
      <c r="J356" s="72"/>
      <c r="K356" s="72"/>
      <c r="L356" s="72"/>
      <c r="M356" s="72"/>
      <c r="N356" s="72"/>
    </row>
    <row r="357" spans="1:16" s="8" customFormat="1">
      <c r="A357" s="74"/>
      <c r="B357" s="23"/>
      <c r="C357" s="74"/>
      <c r="D357" s="39"/>
      <c r="E357" s="39"/>
      <c r="F357" s="70"/>
      <c r="G357" s="70"/>
      <c r="H357" s="71"/>
      <c r="I357" s="62"/>
      <c r="O357" s="3"/>
      <c r="P357" s="3"/>
    </row>
    <row r="358" spans="1:16" s="73" customFormat="1">
      <c r="A358" s="74"/>
      <c r="B358" s="23"/>
      <c r="C358" s="74"/>
      <c r="D358" s="39"/>
      <c r="E358" s="39"/>
      <c r="F358" s="70"/>
      <c r="G358" s="70"/>
      <c r="H358" s="71"/>
      <c r="I358" s="62"/>
      <c r="J358" s="72"/>
      <c r="K358" s="72"/>
      <c r="L358" s="72"/>
      <c r="M358" s="72"/>
      <c r="N358" s="72"/>
    </row>
    <row r="359" spans="1:16" s="73" customFormat="1">
      <c r="A359" s="74"/>
      <c r="B359" s="23"/>
      <c r="C359" s="74"/>
      <c r="D359" s="39"/>
      <c r="E359" s="39"/>
      <c r="F359" s="70"/>
      <c r="G359" s="70"/>
      <c r="H359" s="71"/>
      <c r="I359" s="62"/>
      <c r="J359" s="72"/>
      <c r="K359" s="72"/>
      <c r="L359" s="72"/>
      <c r="M359" s="72"/>
      <c r="N359" s="72"/>
    </row>
    <row r="360" spans="1:16" s="73" customFormat="1">
      <c r="A360" s="74"/>
      <c r="B360" s="23"/>
      <c r="C360" s="74"/>
      <c r="D360" s="39"/>
      <c r="E360" s="39"/>
      <c r="F360" s="70"/>
      <c r="G360" s="70"/>
      <c r="H360" s="71"/>
      <c r="I360" s="62"/>
      <c r="J360" s="72"/>
      <c r="K360" s="72"/>
      <c r="L360" s="72"/>
      <c r="M360" s="72"/>
      <c r="N360" s="72"/>
    </row>
    <row r="361" spans="1:16" s="73" customFormat="1">
      <c r="A361" s="74"/>
      <c r="B361" s="23"/>
      <c r="C361" s="74"/>
      <c r="D361" s="39"/>
      <c r="E361" s="39"/>
      <c r="F361" s="70"/>
      <c r="G361" s="70"/>
      <c r="H361" s="71"/>
      <c r="I361" s="62"/>
      <c r="J361" s="72"/>
      <c r="K361" s="72"/>
      <c r="L361" s="72"/>
      <c r="M361" s="72"/>
      <c r="N361" s="72"/>
    </row>
    <row r="362" spans="1:16" s="8" customFormat="1">
      <c r="A362" s="74"/>
      <c r="B362" s="23"/>
      <c r="C362" s="74"/>
      <c r="D362" s="39"/>
      <c r="E362" s="39"/>
      <c r="F362" s="70"/>
      <c r="G362" s="70"/>
      <c r="H362" s="71"/>
      <c r="I362" s="62"/>
      <c r="O362" s="3"/>
      <c r="P362" s="3"/>
    </row>
    <row r="363" spans="1:16" s="8" customFormat="1">
      <c r="A363" s="74"/>
      <c r="B363" s="23"/>
      <c r="C363" s="74"/>
      <c r="D363" s="39"/>
      <c r="E363" s="39"/>
      <c r="F363" s="70"/>
      <c r="G363" s="70"/>
      <c r="H363" s="71"/>
      <c r="I363" s="62"/>
      <c r="O363" s="3"/>
      <c r="P363" s="3"/>
    </row>
    <row r="364" spans="1:16">
      <c r="A364" s="74"/>
      <c r="B364" s="23"/>
      <c r="C364" s="74"/>
      <c r="D364" s="39"/>
      <c r="E364" s="39"/>
      <c r="F364" s="70"/>
      <c r="G364" s="70"/>
      <c r="H364" s="71"/>
      <c r="I364" s="62"/>
    </row>
    <row r="365" spans="1:16" s="8" customFormat="1">
      <c r="A365" s="267" t="s">
        <v>317</v>
      </c>
      <c r="B365" s="268"/>
      <c r="C365" s="268"/>
      <c r="D365" s="268"/>
      <c r="E365" s="268"/>
      <c r="F365" s="268"/>
      <c r="G365" s="268"/>
      <c r="H365" s="268"/>
      <c r="I365" s="269"/>
      <c r="O365" s="3"/>
      <c r="P365" s="3"/>
    </row>
    <row r="366" spans="1:16" s="8" customFormat="1">
      <c r="A366" s="267" t="s">
        <v>294</v>
      </c>
      <c r="B366" s="268"/>
      <c r="C366" s="268"/>
      <c r="D366" s="268"/>
      <c r="E366" s="268"/>
      <c r="F366" s="268"/>
      <c r="G366" s="268"/>
      <c r="H366" s="268"/>
      <c r="I366" s="269"/>
      <c r="O366" s="3"/>
      <c r="P366" s="3"/>
    </row>
    <row r="367" spans="1:16" s="8" customFormat="1">
      <c r="A367" s="87"/>
      <c r="B367" s="88"/>
      <c r="C367" s="87"/>
      <c r="D367" s="89"/>
      <c r="E367" s="89"/>
      <c r="F367" s="90"/>
      <c r="G367" s="91"/>
      <c r="H367" s="92"/>
      <c r="I367" s="61"/>
      <c r="O367" s="3"/>
      <c r="P367" s="3"/>
    </row>
    <row r="368" spans="1:16" s="8" customFormat="1">
      <c r="A368" s="262" t="s">
        <v>318</v>
      </c>
      <c r="B368" s="265" t="s">
        <v>319</v>
      </c>
      <c r="C368" s="265"/>
      <c r="D368" s="265"/>
      <c r="E368" s="265"/>
      <c r="F368" s="265"/>
      <c r="G368" s="265"/>
      <c r="H368" s="265"/>
      <c r="I368" s="265"/>
      <c r="O368" s="3"/>
      <c r="P368" s="3"/>
    </row>
    <row r="369" spans="1:16" s="8" customFormat="1">
      <c r="A369" s="263"/>
      <c r="B369" s="266" t="s">
        <v>265</v>
      </c>
      <c r="C369" s="266"/>
      <c r="D369" s="266"/>
      <c r="E369" s="266"/>
      <c r="F369" s="266"/>
      <c r="G369" s="266"/>
      <c r="H369" s="266"/>
      <c r="I369" s="266"/>
      <c r="O369" s="3"/>
      <c r="P369" s="3"/>
    </row>
    <row r="370" spans="1:16" s="8" customFormat="1">
      <c r="A370" s="264"/>
      <c r="B370" s="266" t="s">
        <v>320</v>
      </c>
      <c r="C370" s="266"/>
      <c r="D370" s="266"/>
      <c r="E370" s="266"/>
      <c r="F370" s="266"/>
      <c r="G370" s="266"/>
      <c r="H370" s="266"/>
      <c r="I370" s="266"/>
      <c r="O370" s="3"/>
      <c r="P370" s="3"/>
    </row>
    <row r="371" spans="1:16" s="8" customFormat="1" ht="15" customHeight="1">
      <c r="A371" s="258" t="s">
        <v>3</v>
      </c>
      <c r="B371" s="258" t="s">
        <v>4</v>
      </c>
      <c r="C371" s="258" t="s">
        <v>5</v>
      </c>
      <c r="D371" s="258" t="s">
        <v>76</v>
      </c>
      <c r="E371" s="258" t="s">
        <v>27</v>
      </c>
      <c r="F371" s="260" t="s">
        <v>313</v>
      </c>
      <c r="G371" s="221" t="s">
        <v>38</v>
      </c>
      <c r="H371" s="222" t="s">
        <v>12</v>
      </c>
      <c r="I371" s="84"/>
      <c r="O371" s="3"/>
      <c r="P371" s="3"/>
    </row>
    <row r="372" spans="1:16" s="8" customFormat="1">
      <c r="A372" s="258"/>
      <c r="B372" s="258"/>
      <c r="C372" s="258"/>
      <c r="D372" s="259"/>
      <c r="E372" s="259"/>
      <c r="F372" s="261"/>
      <c r="G372" s="220" t="s">
        <v>13</v>
      </c>
      <c r="H372" s="46" t="s">
        <v>321</v>
      </c>
      <c r="I372" s="63"/>
      <c r="O372" s="3"/>
      <c r="P372" s="3"/>
    </row>
    <row r="373" spans="1:16" s="8" customFormat="1">
      <c r="A373" s="65"/>
      <c r="B373" s="94"/>
      <c r="C373" s="74"/>
      <c r="D373" s="71"/>
      <c r="E373" s="71"/>
      <c r="F373" s="71"/>
      <c r="G373" s="71"/>
      <c r="H373" s="71"/>
      <c r="I373" s="62"/>
      <c r="O373" s="3"/>
      <c r="P373" s="3"/>
    </row>
    <row r="374" spans="1:16" s="8" customFormat="1" hidden="1">
      <c r="A374" s="64"/>
      <c r="B374" s="93"/>
      <c r="C374" s="74"/>
      <c r="D374" s="71"/>
      <c r="E374" s="71"/>
      <c r="F374" s="71"/>
      <c r="G374" s="71"/>
      <c r="H374" s="71"/>
      <c r="I374" s="44"/>
      <c r="O374" s="3"/>
      <c r="P374" s="3"/>
    </row>
    <row r="375" spans="1:16" s="8" customFormat="1" hidden="1">
      <c r="A375" s="64"/>
      <c r="B375" s="23"/>
      <c r="C375" s="74"/>
      <c r="D375" s="71"/>
      <c r="E375" s="71"/>
      <c r="F375" s="71"/>
      <c r="G375" s="78"/>
      <c r="H375" s="71"/>
      <c r="I375" s="44"/>
      <c r="O375" s="3"/>
      <c r="P375" s="3"/>
    </row>
    <row r="376" spans="1:16" s="8" customFormat="1">
      <c r="A376" s="74"/>
      <c r="B376" s="23"/>
      <c r="C376" s="74"/>
      <c r="D376" s="71"/>
      <c r="E376" s="71"/>
      <c r="F376" s="71"/>
      <c r="G376" s="96"/>
      <c r="H376" s="71"/>
      <c r="I376" s="44"/>
      <c r="O376" s="3"/>
      <c r="P376" s="3"/>
    </row>
    <row r="377" spans="1:16" s="8" customFormat="1">
      <c r="A377" s="74"/>
      <c r="B377" s="23"/>
      <c r="C377" s="74"/>
      <c r="D377" s="71"/>
      <c r="E377" s="71"/>
      <c r="F377" s="71"/>
      <c r="G377" s="96"/>
      <c r="H377" s="71"/>
      <c r="I377" s="44"/>
      <c r="O377" s="3"/>
      <c r="P377" s="3"/>
    </row>
    <row r="378" spans="1:16" s="8" customFormat="1">
      <c r="A378" s="74"/>
      <c r="B378" s="23"/>
      <c r="C378" s="74"/>
      <c r="D378" s="71"/>
      <c r="E378" s="71"/>
      <c r="F378" s="71"/>
      <c r="G378" s="96"/>
      <c r="H378" s="71"/>
      <c r="I378" s="44"/>
      <c r="O378" s="3"/>
      <c r="P378" s="3"/>
    </row>
    <row r="379" spans="1:16" s="8" customFormat="1">
      <c r="A379" s="248" t="s">
        <v>322</v>
      </c>
      <c r="B379" s="249"/>
      <c r="C379" s="249"/>
      <c r="D379" s="249"/>
      <c r="E379" s="249"/>
      <c r="F379" s="249"/>
      <c r="G379" s="249"/>
      <c r="H379" s="249"/>
      <c r="I379" s="249"/>
      <c r="O379" s="3"/>
      <c r="P379" s="3"/>
    </row>
    <row r="380" spans="1:16" s="8" customFormat="1" ht="18">
      <c r="A380" s="250" t="s">
        <v>323</v>
      </c>
      <c r="B380" s="251"/>
      <c r="C380" s="251"/>
      <c r="D380" s="251"/>
      <c r="E380" s="251"/>
      <c r="F380" s="251"/>
      <c r="G380" s="251"/>
      <c r="H380" s="251"/>
      <c r="I380" s="251"/>
      <c r="O380" s="3"/>
      <c r="P380" s="3"/>
    </row>
    <row r="383" spans="1:16">
      <c r="A383" s="262" t="s">
        <v>365</v>
      </c>
      <c r="B383" s="265" t="s">
        <v>362</v>
      </c>
      <c r="C383" s="265"/>
      <c r="D383" s="265"/>
      <c r="E383" s="265"/>
      <c r="F383" s="265"/>
      <c r="G383" s="265"/>
      <c r="H383" s="265"/>
      <c r="I383" s="265"/>
    </row>
    <row r="384" spans="1:16">
      <c r="A384" s="263"/>
      <c r="B384" s="266" t="s">
        <v>265</v>
      </c>
      <c r="C384" s="266"/>
      <c r="D384" s="266"/>
      <c r="E384" s="266"/>
      <c r="F384" s="266"/>
      <c r="G384" s="266"/>
      <c r="H384" s="266"/>
      <c r="I384" s="266"/>
    </row>
    <row r="385" spans="1:16">
      <c r="A385" s="264"/>
      <c r="B385" s="266" t="s">
        <v>364</v>
      </c>
      <c r="C385" s="266"/>
      <c r="D385" s="266"/>
      <c r="E385" s="266"/>
      <c r="F385" s="266"/>
      <c r="G385" s="266"/>
      <c r="H385" s="266"/>
      <c r="I385" s="266"/>
    </row>
    <row r="386" spans="1:16" ht="15" customHeight="1">
      <c r="A386" s="258" t="s">
        <v>3</v>
      </c>
      <c r="B386" s="258" t="s">
        <v>4</v>
      </c>
      <c r="C386" s="258" t="s">
        <v>5</v>
      </c>
      <c r="D386" s="258" t="s">
        <v>76</v>
      </c>
      <c r="E386" s="258" t="s">
        <v>27</v>
      </c>
      <c r="F386" s="260" t="s">
        <v>313</v>
      </c>
      <c r="G386" s="221" t="s">
        <v>38</v>
      </c>
      <c r="H386" s="252" t="s">
        <v>12</v>
      </c>
      <c r="I386" s="253"/>
    </row>
    <row r="387" spans="1:16">
      <c r="A387" s="258"/>
      <c r="B387" s="258"/>
      <c r="C387" s="258"/>
      <c r="D387" s="259"/>
      <c r="E387" s="259"/>
      <c r="F387" s="261"/>
      <c r="G387" s="220" t="s">
        <v>13</v>
      </c>
      <c r="H387" s="254" t="s">
        <v>363</v>
      </c>
      <c r="I387" s="255"/>
    </row>
    <row r="388" spans="1:16" hidden="1">
      <c r="A388" s="64" t="s">
        <v>378</v>
      </c>
      <c r="B388" s="200"/>
      <c r="C388" s="64" t="s">
        <v>377</v>
      </c>
      <c r="D388" s="38">
        <f>G388-1</f>
        <v>44687</v>
      </c>
      <c r="E388" s="38">
        <f>G388-1</f>
        <v>44687</v>
      </c>
      <c r="F388" s="38">
        <f>G388-3</f>
        <v>44685</v>
      </c>
      <c r="G388" s="38">
        <v>44688</v>
      </c>
      <c r="H388" s="246">
        <f>G388+16</f>
        <v>44704</v>
      </c>
      <c r="I388" s="247"/>
    </row>
    <row r="389" spans="1:16">
      <c r="A389" s="240"/>
      <c r="B389" s="241"/>
      <c r="C389" s="242"/>
      <c r="D389" s="243"/>
      <c r="E389" s="243"/>
      <c r="F389" s="243"/>
      <c r="G389" s="243"/>
      <c r="H389" s="256"/>
      <c r="I389" s="257"/>
    </row>
    <row r="390" spans="1:16">
      <c r="A390" s="240"/>
      <c r="B390" s="241"/>
      <c r="C390" s="242"/>
      <c r="D390" s="243"/>
      <c r="E390" s="243"/>
      <c r="F390" s="243"/>
      <c r="G390" s="243"/>
      <c r="H390" s="256"/>
      <c r="I390" s="257"/>
    </row>
    <row r="391" spans="1:16">
      <c r="A391" s="240"/>
      <c r="B391" s="241"/>
      <c r="C391" s="242"/>
      <c r="D391" s="243"/>
      <c r="E391" s="243"/>
      <c r="F391" s="243"/>
      <c r="G391" s="243"/>
      <c r="H391" s="256"/>
      <c r="I391" s="257"/>
    </row>
    <row r="392" spans="1:16">
      <c r="A392" s="64"/>
      <c r="B392" s="93"/>
      <c r="C392" s="74"/>
      <c r="D392" s="71"/>
      <c r="E392" s="71"/>
      <c r="F392" s="71"/>
      <c r="G392" s="71"/>
      <c r="H392" s="246"/>
      <c r="I392" s="247"/>
    </row>
    <row r="393" spans="1:16">
      <c r="A393" s="248" t="s">
        <v>322</v>
      </c>
      <c r="B393" s="249"/>
      <c r="C393" s="249"/>
      <c r="D393" s="249"/>
      <c r="E393" s="249"/>
      <c r="F393" s="249"/>
      <c r="G393" s="249"/>
      <c r="H393" s="249"/>
      <c r="I393" s="249"/>
    </row>
    <row r="394" spans="1:16" s="8" customFormat="1" ht="18">
      <c r="A394" s="250" t="s">
        <v>323</v>
      </c>
      <c r="B394" s="251"/>
      <c r="C394" s="251"/>
      <c r="D394" s="251"/>
      <c r="E394" s="251"/>
      <c r="F394" s="251"/>
      <c r="G394" s="251"/>
      <c r="H394" s="251"/>
      <c r="I394" s="251"/>
      <c r="O394" s="3"/>
      <c r="P394" s="3"/>
    </row>
  </sheetData>
  <mergeCells count="392">
    <mergeCell ref="A2:A4"/>
    <mergeCell ref="B2:J2"/>
    <mergeCell ref="B3:J3"/>
    <mergeCell ref="B4:J4"/>
    <mergeCell ref="A5:A6"/>
    <mergeCell ref="B5:B6"/>
    <mergeCell ref="C5:C6"/>
    <mergeCell ref="D5:D6"/>
    <mergeCell ref="E5:E6"/>
    <mergeCell ref="F5:F6"/>
    <mergeCell ref="A16:J16"/>
    <mergeCell ref="A17:J17"/>
    <mergeCell ref="A19:A21"/>
    <mergeCell ref="B19:I19"/>
    <mergeCell ref="B20:I20"/>
    <mergeCell ref="B21:I21"/>
    <mergeCell ref="H5:H6"/>
    <mergeCell ref="A11:J11"/>
    <mergeCell ref="A12:J12"/>
    <mergeCell ref="A13:J13"/>
    <mergeCell ref="A14:J14"/>
    <mergeCell ref="A15:J15"/>
    <mergeCell ref="A28:H28"/>
    <mergeCell ref="A29:H29"/>
    <mergeCell ref="A32:A34"/>
    <mergeCell ref="B32:L32"/>
    <mergeCell ref="B33:L33"/>
    <mergeCell ref="B34:L34"/>
    <mergeCell ref="A22:A23"/>
    <mergeCell ref="B22:B23"/>
    <mergeCell ref="C22:C23"/>
    <mergeCell ref="D22:D23"/>
    <mergeCell ref="E22:E23"/>
    <mergeCell ref="F22:F23"/>
    <mergeCell ref="H35:H36"/>
    <mergeCell ref="A41:L41"/>
    <mergeCell ref="A42:L42"/>
    <mergeCell ref="A43:L43"/>
    <mergeCell ref="A45:A47"/>
    <mergeCell ref="B45:L45"/>
    <mergeCell ref="B46:L46"/>
    <mergeCell ref="B47:L47"/>
    <mergeCell ref="A35:A36"/>
    <mergeCell ref="B35:B36"/>
    <mergeCell ref="C35:C36"/>
    <mergeCell ref="D35:D36"/>
    <mergeCell ref="E35:E36"/>
    <mergeCell ref="F35:F36"/>
    <mergeCell ref="F58:F59"/>
    <mergeCell ref="H58:H59"/>
    <mergeCell ref="I58:I59"/>
    <mergeCell ref="J58:J59"/>
    <mergeCell ref="A65:J65"/>
    <mergeCell ref="A66:J66"/>
    <mergeCell ref="H48:H49"/>
    <mergeCell ref="A55:A57"/>
    <mergeCell ref="B55:J55"/>
    <mergeCell ref="B56:J56"/>
    <mergeCell ref="B57:J57"/>
    <mergeCell ref="A58:A59"/>
    <mergeCell ref="B58:B59"/>
    <mergeCell ref="C58:C59"/>
    <mergeCell ref="D58:D59"/>
    <mergeCell ref="E58:E59"/>
    <mergeCell ref="A48:A49"/>
    <mergeCell ref="B48:B49"/>
    <mergeCell ref="C48:C49"/>
    <mergeCell ref="D48:D49"/>
    <mergeCell ref="E48:E49"/>
    <mergeCell ref="F48:F49"/>
    <mergeCell ref="A68:A70"/>
    <mergeCell ref="B68:J68"/>
    <mergeCell ref="B69:J69"/>
    <mergeCell ref="B70:J70"/>
    <mergeCell ref="A71:A72"/>
    <mergeCell ref="B71:B72"/>
    <mergeCell ref="C71:C72"/>
    <mergeCell ref="D71:D72"/>
    <mergeCell ref="E71:E72"/>
    <mergeCell ref="F71:F72"/>
    <mergeCell ref="H71:H72"/>
    <mergeCell ref="I71:I72"/>
    <mergeCell ref="J71:J72"/>
    <mergeCell ref="A78:J78"/>
    <mergeCell ref="A79:J79"/>
    <mergeCell ref="A81:A83"/>
    <mergeCell ref="B81:J81"/>
    <mergeCell ref="B82:J82"/>
    <mergeCell ref="B83:J83"/>
    <mergeCell ref="H84:H85"/>
    <mergeCell ref="I84:I85"/>
    <mergeCell ref="J84:J85"/>
    <mergeCell ref="A91:J91"/>
    <mergeCell ref="A92:J92"/>
    <mergeCell ref="A94:A96"/>
    <mergeCell ref="B94:I94"/>
    <mergeCell ref="B95:I95"/>
    <mergeCell ref="B96:I96"/>
    <mergeCell ref="A84:A85"/>
    <mergeCell ref="B84:B85"/>
    <mergeCell ref="C84:C85"/>
    <mergeCell ref="D84:D85"/>
    <mergeCell ref="E84:E85"/>
    <mergeCell ref="F84:F85"/>
    <mergeCell ref="H97:H98"/>
    <mergeCell ref="A104:H104"/>
    <mergeCell ref="A105:I105"/>
    <mergeCell ref="A106:K106"/>
    <mergeCell ref="A107:A109"/>
    <mergeCell ref="B107:K107"/>
    <mergeCell ref="B108:K108"/>
    <mergeCell ref="B109:K109"/>
    <mergeCell ref="A97:A98"/>
    <mergeCell ref="B97:B98"/>
    <mergeCell ref="C97:C98"/>
    <mergeCell ref="D97:D98"/>
    <mergeCell ref="E97:E98"/>
    <mergeCell ref="F97:F98"/>
    <mergeCell ref="H110:H111"/>
    <mergeCell ref="I110:M110"/>
    <mergeCell ref="A117:K117"/>
    <mergeCell ref="A118:K118"/>
    <mergeCell ref="A119:K119"/>
    <mergeCell ref="A121:A123"/>
    <mergeCell ref="A110:A111"/>
    <mergeCell ref="B110:B111"/>
    <mergeCell ref="C110:C111"/>
    <mergeCell ref="D110:D111"/>
    <mergeCell ref="E110:E111"/>
    <mergeCell ref="F110:F111"/>
    <mergeCell ref="B121:N121"/>
    <mergeCell ref="B122:N122"/>
    <mergeCell ref="B123:N123"/>
    <mergeCell ref="H124:H125"/>
    <mergeCell ref="I124:I125"/>
    <mergeCell ref="J124:M124"/>
    <mergeCell ref="A132:I132"/>
    <mergeCell ref="A124:A125"/>
    <mergeCell ref="B124:B125"/>
    <mergeCell ref="C124:C125"/>
    <mergeCell ref="D124:D125"/>
    <mergeCell ref="E124:E125"/>
    <mergeCell ref="F124:F125"/>
    <mergeCell ref="A130:N130"/>
    <mergeCell ref="A131:N131"/>
    <mergeCell ref="A133:A135"/>
    <mergeCell ref="B133:I133"/>
    <mergeCell ref="B134:I134"/>
    <mergeCell ref="B135:I135"/>
    <mergeCell ref="A136:A137"/>
    <mergeCell ref="B136:B137"/>
    <mergeCell ref="C136:C137"/>
    <mergeCell ref="D136:D137"/>
    <mergeCell ref="E136:E137"/>
    <mergeCell ref="F136:F137"/>
    <mergeCell ref="H136:I136"/>
    <mergeCell ref="A143:I143"/>
    <mergeCell ref="A144:I144"/>
    <mergeCell ref="A145:I145"/>
    <mergeCell ref="A146:I146"/>
    <mergeCell ref="A148:A150"/>
    <mergeCell ref="B148:J148"/>
    <mergeCell ref="B149:J149"/>
    <mergeCell ref="B150:J150"/>
    <mergeCell ref="H151:J151"/>
    <mergeCell ref="A158:J158"/>
    <mergeCell ref="A159:J159"/>
    <mergeCell ref="A160:J160"/>
    <mergeCell ref="A161:J161"/>
    <mergeCell ref="A163:A165"/>
    <mergeCell ref="B163:J163"/>
    <mergeCell ref="B164:J164"/>
    <mergeCell ref="B165:J165"/>
    <mergeCell ref="A151:A152"/>
    <mergeCell ref="B151:B152"/>
    <mergeCell ref="C151:C152"/>
    <mergeCell ref="D151:D152"/>
    <mergeCell ref="E151:E152"/>
    <mergeCell ref="F151:F152"/>
    <mergeCell ref="H166:H167"/>
    <mergeCell ref="A172:H172"/>
    <mergeCell ref="A173:J173"/>
    <mergeCell ref="A174:J174"/>
    <mergeCell ref="A175:J175"/>
    <mergeCell ref="A177:A179"/>
    <mergeCell ref="B177:K177"/>
    <mergeCell ref="B178:K178"/>
    <mergeCell ref="B179:K179"/>
    <mergeCell ref="A166:A167"/>
    <mergeCell ref="B166:B167"/>
    <mergeCell ref="C166:C167"/>
    <mergeCell ref="D166:D167"/>
    <mergeCell ref="E166:E167"/>
    <mergeCell ref="F166:F167"/>
    <mergeCell ref="H180:K180"/>
    <mergeCell ref="A186:K186"/>
    <mergeCell ref="A187:K187"/>
    <mergeCell ref="A188:K188"/>
    <mergeCell ref="A189:K189"/>
    <mergeCell ref="A190:K190"/>
    <mergeCell ref="A180:A181"/>
    <mergeCell ref="B180:B181"/>
    <mergeCell ref="C180:C181"/>
    <mergeCell ref="D180:D181"/>
    <mergeCell ref="E180:E181"/>
    <mergeCell ref="F180:F181"/>
    <mergeCell ref="H195:J195"/>
    <mergeCell ref="A199:J199"/>
    <mergeCell ref="A200:J200"/>
    <mergeCell ref="A202:A204"/>
    <mergeCell ref="B202:J202"/>
    <mergeCell ref="B203:J203"/>
    <mergeCell ref="B204:J204"/>
    <mergeCell ref="A192:A194"/>
    <mergeCell ref="B192:J192"/>
    <mergeCell ref="B193:J193"/>
    <mergeCell ref="B194:J194"/>
    <mergeCell ref="A195:A196"/>
    <mergeCell ref="B195:B196"/>
    <mergeCell ref="C195:C196"/>
    <mergeCell ref="D195:D196"/>
    <mergeCell ref="E195:E196"/>
    <mergeCell ref="F195:F196"/>
    <mergeCell ref="H205:H206"/>
    <mergeCell ref="A211:J211"/>
    <mergeCell ref="A212:J212"/>
    <mergeCell ref="A213:J213"/>
    <mergeCell ref="A215:A217"/>
    <mergeCell ref="B215:J215"/>
    <mergeCell ref="B216:J216"/>
    <mergeCell ref="B217:J217"/>
    <mergeCell ref="A205:A206"/>
    <mergeCell ref="B205:B206"/>
    <mergeCell ref="C205:C206"/>
    <mergeCell ref="D205:D206"/>
    <mergeCell ref="E205:E206"/>
    <mergeCell ref="F205:F206"/>
    <mergeCell ref="H218:H219"/>
    <mergeCell ref="A225:J225"/>
    <mergeCell ref="A226:J227"/>
    <mergeCell ref="A229:A231"/>
    <mergeCell ref="B229:J229"/>
    <mergeCell ref="B230:J230"/>
    <mergeCell ref="B231:J231"/>
    <mergeCell ref="A218:A219"/>
    <mergeCell ref="B218:B219"/>
    <mergeCell ref="C218:C219"/>
    <mergeCell ref="D218:D219"/>
    <mergeCell ref="E218:E219"/>
    <mergeCell ref="F218:F219"/>
    <mergeCell ref="H232:J232"/>
    <mergeCell ref="A239:J239"/>
    <mergeCell ref="A240:J240"/>
    <mergeCell ref="A241:A242"/>
    <mergeCell ref="B241:B242"/>
    <mergeCell ref="E241:E242"/>
    <mergeCell ref="F241:F242"/>
    <mergeCell ref="G241:G242"/>
    <mergeCell ref="H241:H242"/>
    <mergeCell ref="A232:A233"/>
    <mergeCell ref="B232:B233"/>
    <mergeCell ref="C232:C233"/>
    <mergeCell ref="D232:D233"/>
    <mergeCell ref="E232:E233"/>
    <mergeCell ref="F232:F233"/>
    <mergeCell ref="H269:K269"/>
    <mergeCell ref="A276:K276"/>
    <mergeCell ref="A277:K277"/>
    <mergeCell ref="A279:A281"/>
    <mergeCell ref="B279:K279"/>
    <mergeCell ref="B280:K280"/>
    <mergeCell ref="B281:K281"/>
    <mergeCell ref="A266:A268"/>
    <mergeCell ref="B266:K266"/>
    <mergeCell ref="B267:K267"/>
    <mergeCell ref="B268:K268"/>
    <mergeCell ref="A269:A270"/>
    <mergeCell ref="B269:B270"/>
    <mergeCell ref="C269:C270"/>
    <mergeCell ref="D269:D270"/>
    <mergeCell ref="E269:E270"/>
    <mergeCell ref="F269:F270"/>
    <mergeCell ref="H282:H283"/>
    <mergeCell ref="I282:K282"/>
    <mergeCell ref="A289:K289"/>
    <mergeCell ref="A290:K290"/>
    <mergeCell ref="A292:A294"/>
    <mergeCell ref="B292:I292"/>
    <mergeCell ref="B293:I293"/>
    <mergeCell ref="B294:I294"/>
    <mergeCell ref="A282:A283"/>
    <mergeCell ref="B282:B283"/>
    <mergeCell ref="C282:C283"/>
    <mergeCell ref="D282:D283"/>
    <mergeCell ref="E282:E283"/>
    <mergeCell ref="F282:F283"/>
    <mergeCell ref="H295:I295"/>
    <mergeCell ref="A302:I302"/>
    <mergeCell ref="A303:I303"/>
    <mergeCell ref="A305:A307"/>
    <mergeCell ref="B305:K305"/>
    <mergeCell ref="B306:K306"/>
    <mergeCell ref="B307:K307"/>
    <mergeCell ref="A295:A296"/>
    <mergeCell ref="B295:B296"/>
    <mergeCell ref="C295:C296"/>
    <mergeCell ref="D295:D296"/>
    <mergeCell ref="E295:E296"/>
    <mergeCell ref="F295:F296"/>
    <mergeCell ref="H308:K308"/>
    <mergeCell ref="A316:H316"/>
    <mergeCell ref="I316:K316"/>
    <mergeCell ref="A317:K317"/>
    <mergeCell ref="A318:K318"/>
    <mergeCell ref="A320:A322"/>
    <mergeCell ref="B320:I320"/>
    <mergeCell ref="B321:I321"/>
    <mergeCell ref="A308:A309"/>
    <mergeCell ref="B308:B309"/>
    <mergeCell ref="C308:C309"/>
    <mergeCell ref="D308:D309"/>
    <mergeCell ref="E308:E309"/>
    <mergeCell ref="F308:F309"/>
    <mergeCell ref="H323:J323"/>
    <mergeCell ref="A329:H329"/>
    <mergeCell ref="A330:J330"/>
    <mergeCell ref="A331:I331"/>
    <mergeCell ref="A332:I332"/>
    <mergeCell ref="A334:A336"/>
    <mergeCell ref="B334:J334"/>
    <mergeCell ref="B335:J335"/>
    <mergeCell ref="B336:J336"/>
    <mergeCell ref="A323:A324"/>
    <mergeCell ref="B323:B324"/>
    <mergeCell ref="C323:C324"/>
    <mergeCell ref="D323:D324"/>
    <mergeCell ref="E323:E324"/>
    <mergeCell ref="F323:F324"/>
    <mergeCell ref="I337:J337"/>
    <mergeCell ref="A344:I344"/>
    <mergeCell ref="A345:I345"/>
    <mergeCell ref="A346:A347"/>
    <mergeCell ref="B346:B347"/>
    <mergeCell ref="A350:A352"/>
    <mergeCell ref="B350:I350"/>
    <mergeCell ref="B351:I351"/>
    <mergeCell ref="B352:I352"/>
    <mergeCell ref="A337:A338"/>
    <mergeCell ref="B337:B338"/>
    <mergeCell ref="C337:C338"/>
    <mergeCell ref="D337:D338"/>
    <mergeCell ref="E337:E338"/>
    <mergeCell ref="F337:F338"/>
    <mergeCell ref="A365:I365"/>
    <mergeCell ref="A366:I366"/>
    <mergeCell ref="A368:A370"/>
    <mergeCell ref="B368:I368"/>
    <mergeCell ref="B369:I369"/>
    <mergeCell ref="B370:I370"/>
    <mergeCell ref="A353:A354"/>
    <mergeCell ref="B353:B354"/>
    <mergeCell ref="C353:C354"/>
    <mergeCell ref="D353:D354"/>
    <mergeCell ref="E353:E354"/>
    <mergeCell ref="F353:F354"/>
    <mergeCell ref="A379:I379"/>
    <mergeCell ref="A380:I380"/>
    <mergeCell ref="A383:A385"/>
    <mergeCell ref="B383:I383"/>
    <mergeCell ref="B384:I384"/>
    <mergeCell ref="B385:I385"/>
    <mergeCell ref="A371:A372"/>
    <mergeCell ref="B371:B372"/>
    <mergeCell ref="C371:C372"/>
    <mergeCell ref="D371:D372"/>
    <mergeCell ref="E371:E372"/>
    <mergeCell ref="F371:F372"/>
    <mergeCell ref="H392:I392"/>
    <mergeCell ref="A393:I393"/>
    <mergeCell ref="A394:I394"/>
    <mergeCell ref="H386:I386"/>
    <mergeCell ref="H387:I387"/>
    <mergeCell ref="H388:I388"/>
    <mergeCell ref="H389:I389"/>
    <mergeCell ref="H390:I390"/>
    <mergeCell ref="H391:I391"/>
    <mergeCell ref="A386:A387"/>
    <mergeCell ref="B386:B387"/>
    <mergeCell ref="C386:C387"/>
    <mergeCell ref="D386:D387"/>
    <mergeCell ref="E386:E387"/>
    <mergeCell ref="F386:F387"/>
  </mergeCells>
  <hyperlinks>
    <hyperlink ref="A302:I302" r:id="rId1" display="业务  黄先生　TEL:2687217 MOBILE:13906028606     EMAIL:  huang.byron@cn.zim.com"/>
    <hyperlink ref="A65:J65" r:id="rId2" display="业务  Joy：TEL:0592-2687213          EMAIL:ye.joy@cn.zim.com"/>
    <hyperlink ref="A331:I331" r:id="rId3" display="业务  黄先生　TEL:2687217 MOBILE:13906028606     EMAIL:  huang.byron@cn.zim.com"/>
    <hyperlink ref="A344:I344" r:id="rId4" display="业务  黄先生　TEL:2687217 MOBILE:13906028606     EMAIL:  huang.byron@cn.zim.com"/>
    <hyperlink ref="A174:I174" r:id="rId5" display="业务  黄先生　TEL:2687217 MOBILE:13906028606     EMAIL:  huang.byron@cn.zim.com"/>
    <hyperlink ref="A190:J190" r:id="rId6" display="订舱咨询（提交订舱；修改订舱；订舱状态咨询）:cnxia.booking@zim.com/cnxia.booking@goldstarline.com 客服热线:400 8191071"/>
    <hyperlink ref="A78:J78" r:id="rId7" display="业务  Joy：TEL:0592-2687213          EMAIL:ye.joy@cn.zim.com"/>
    <hyperlink ref="A91:J91" r:id="rId8" display="业务  Joy：TEL:0592-2687213          EMAIL:ye.joy@cn.zim.com"/>
    <hyperlink ref="A379:I379" r:id="rId9" display="业务  黄先生　TEL:2687217 MOBILE:13906028606     EMAIL:  huang.byron@cn.zim.com"/>
    <hyperlink ref="A212:I212" r:id="rId10" display="业务  黄先生　TEL:2687217 MOBILE:13906028606     EMAIL:  huang.byron@cn.zim.com"/>
    <hyperlink ref="A118:K118" r:id="rId11" display="业务  Elena   TEL:0592-2687212       EMAIL: Zhong.elena@cn.zim.com"/>
    <hyperlink ref="A393:I393" r:id="rId12" display="业务  黄先生　TEL:2687217 MOBILE:13906028606     EMAIL:  huang.byron@cn.zim.com"/>
  </hyperlinks>
  <pageMargins left="0.7" right="0.7" top="0.75" bottom="0.75" header="0.3" footer="0.3"/>
  <pageSetup orientation="portrait" horizontalDpi="4294967295" verticalDpi="4294967295" r:id="rId13"/>
  <ignoredErrors>
    <ignoredError sqref="B7" numberStoredAsText="1"/>
    <ignoredError sqref="D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4C203E08925545B5707B30A9C6865C" ma:contentTypeVersion="12" ma:contentTypeDescription="Create a new document." ma:contentTypeScope="" ma:versionID="8d07b4fbec01ff546ac2b0ca4780d0c2">
  <xsd:schema xmlns:xsd="http://www.w3.org/2001/XMLSchema" xmlns:xs="http://www.w3.org/2001/XMLSchema" xmlns:p="http://schemas.microsoft.com/office/2006/metadata/properties" xmlns:ns2="482d0f04-9721-480e-a029-a91b4391d668" xmlns:ns3="b1f73714-b184-45b6-91f3-42294b9089fd" targetNamespace="http://schemas.microsoft.com/office/2006/metadata/properties" ma:root="true" ma:fieldsID="aba86842fa604d8e334326b5b8d9f377" ns2:_="" ns3:_="">
    <xsd:import namespace="482d0f04-9721-480e-a029-a91b4391d668"/>
    <xsd:import namespace="b1f73714-b184-45b6-91f3-42294b9089f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d0f04-9721-480e-a029-a91b4391d6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f73714-b184-45b6-91f3-42294b9089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02FDF9-C04A-43CA-91D4-785258CE2775}">
  <ds:schemaRefs>
    <ds:schemaRef ds:uri="http://purl.org/dc/terms/"/>
    <ds:schemaRef ds:uri="http://purl.org/dc/elements/1.1/"/>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dcmitype/"/>
    <ds:schemaRef ds:uri="http://schemas.microsoft.com/office/infopath/2007/PartnerControls"/>
    <ds:schemaRef ds:uri="b1f73714-b184-45b6-91f3-42294b9089fd"/>
    <ds:schemaRef ds:uri="482d0f04-9721-480e-a029-a91b4391d668"/>
  </ds:schemaRefs>
</ds:datastoreItem>
</file>

<file path=customXml/itemProps2.xml><?xml version="1.0" encoding="utf-8"?>
<ds:datastoreItem xmlns:ds="http://schemas.openxmlformats.org/officeDocument/2006/customXml" ds:itemID="{8C4EF5B3-74B8-4BA1-AC3A-7A2B05A9D2D6}">
  <ds:schemaRefs>
    <ds:schemaRef ds:uri="http://schemas.microsoft.com/sharepoint/v3/contenttype/forms"/>
  </ds:schemaRefs>
</ds:datastoreItem>
</file>

<file path=customXml/itemProps3.xml><?xml version="1.0" encoding="utf-8"?>
<ds:datastoreItem xmlns:ds="http://schemas.openxmlformats.org/officeDocument/2006/customXml" ds:itemID="{1116EC39-BA13-4BA2-A606-2A8E07F540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d0f04-9721-480e-a029-a91b4391d668"/>
    <ds:schemaRef ds:uri="b1f73714-b184-45b6-91f3-42294b908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FUZ-XIA</vt:lpstr>
      <vt:lpstr>Jun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2015-06-05T18:17:20Z</dcterms:created>
  <dcterms:modified xsi:type="dcterms:W3CDTF">2022-05-17T06:34:51Z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0x010100364C203E08925545B5707B30A9C6865C</vt:lpwstr>
  </property>
</Properties>
</file>