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4010"/>
  </bookViews>
  <sheets>
    <sheet name="FUZ-NGB" sheetId="4" r:id="rId1"/>
    <sheet name="ZIM" sheetId="1" r:id="rId2"/>
    <sheet name="GSL" sheetId="2" r:id="rId3"/>
  </sheets>
  <calcPr calcId="14562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C29" i="1"/>
  <c r="B29" i="1" s="1"/>
  <c r="G28" i="1"/>
  <c r="G29" i="1" s="1"/>
  <c r="C28" i="1"/>
  <c r="B28" i="1" s="1"/>
  <c r="G21" i="1"/>
  <c r="F21" i="1"/>
  <c r="E21" i="1"/>
  <c r="C21" i="1"/>
  <c r="B21" i="1" s="1"/>
  <c r="C9" i="1"/>
  <c r="C63" i="2"/>
  <c r="E123" i="2"/>
  <c r="F123" i="2" s="1"/>
  <c r="G123" i="2" s="1"/>
  <c r="E124" i="2"/>
  <c r="F124" i="2" s="1"/>
  <c r="G124" i="2" s="1"/>
  <c r="E122" i="2"/>
  <c r="F122" i="2" s="1"/>
  <c r="G122" i="2" s="1"/>
  <c r="E38" i="1"/>
  <c r="C38" i="1"/>
  <c r="B38" i="1" s="1"/>
  <c r="E37" i="1"/>
  <c r="C37" i="1"/>
  <c r="B37" i="1" s="1"/>
  <c r="E36" i="1"/>
  <c r="C36" i="1"/>
  <c r="B36" i="1" s="1"/>
  <c r="E35" i="1"/>
  <c r="C35" i="1"/>
  <c r="B35" i="1" s="1"/>
  <c r="D27" i="1"/>
  <c r="E26" i="1"/>
  <c r="E27" i="1" s="1"/>
  <c r="C26" i="1"/>
  <c r="C27" i="1" s="1"/>
  <c r="G19" i="1"/>
  <c r="E19" i="1"/>
  <c r="F19" i="1" s="1"/>
  <c r="C19" i="1"/>
  <c r="G18" i="1"/>
  <c r="E18" i="1"/>
  <c r="F18" i="1" s="1"/>
  <c r="C18" i="1"/>
  <c r="B18" i="1" s="1"/>
  <c r="B19" i="1" s="1"/>
  <c r="H28" i="1" l="1"/>
  <c r="H29" i="1" s="1"/>
  <c r="B26" i="1"/>
  <c r="B27" i="1" s="1"/>
  <c r="F26" i="1"/>
  <c r="G26" i="1" s="1"/>
  <c r="H26" i="1" s="1"/>
  <c r="H27" i="1" s="1"/>
  <c r="G27" i="1" l="1"/>
  <c r="F27" i="1"/>
  <c r="E107" i="2"/>
  <c r="F107" i="2" s="1"/>
  <c r="G107" i="2" s="1"/>
  <c r="E108" i="2"/>
  <c r="F108" i="2" s="1"/>
  <c r="G108" i="2" s="1"/>
  <c r="E106" i="2"/>
  <c r="F106" i="2" s="1"/>
  <c r="G106" i="2" s="1"/>
  <c r="E100" i="2"/>
  <c r="G101" i="2"/>
  <c r="F102" i="2"/>
  <c r="G102" i="2" s="1"/>
  <c r="B93" i="2"/>
  <c r="B94" i="2" s="1"/>
  <c r="C92" i="2"/>
  <c r="D92" i="2" s="1"/>
  <c r="E92" i="2" s="1"/>
  <c r="F92" i="2" s="1"/>
  <c r="E87" i="2"/>
  <c r="F87" i="2" s="1"/>
  <c r="G87" i="2" s="1"/>
  <c r="E86" i="2"/>
  <c r="F86" i="2" s="1"/>
  <c r="G86" i="2" s="1"/>
  <c r="E85" i="2"/>
  <c r="F85" i="2" s="1"/>
  <c r="G85" i="2" s="1"/>
  <c r="E84" i="2"/>
  <c r="F84" i="2" s="1"/>
  <c r="G84" i="2" s="1"/>
  <c r="B79" i="2"/>
  <c r="C79" i="2" s="1"/>
  <c r="D79" i="2" s="1"/>
  <c r="F79" i="2" s="1"/>
  <c r="G79" i="2" s="1"/>
  <c r="H79" i="2" s="1"/>
  <c r="C78" i="2"/>
  <c r="D78" i="2" s="1"/>
  <c r="F74" i="2"/>
  <c r="G74" i="2" s="1"/>
  <c r="H74" i="2" s="1"/>
  <c r="E74" i="2"/>
  <c r="F73" i="2"/>
  <c r="G73" i="2" s="1"/>
  <c r="H73" i="2" s="1"/>
  <c r="E73" i="2"/>
  <c r="F72" i="2"/>
  <c r="G72" i="2" s="1"/>
  <c r="H72" i="2" s="1"/>
  <c r="E72" i="2"/>
  <c r="F71" i="2"/>
  <c r="G71" i="2" s="1"/>
  <c r="H71" i="2" s="1"/>
  <c r="E71" i="2"/>
  <c r="F70" i="2"/>
  <c r="G70" i="2" s="1"/>
  <c r="H70" i="2" s="1"/>
  <c r="E70" i="2"/>
  <c r="B64" i="2"/>
  <c r="C64" i="2" s="1"/>
  <c r="D64" i="2" s="1"/>
  <c r="D63" i="2"/>
  <c r="B56" i="2"/>
  <c r="C56" i="2" s="1"/>
  <c r="D56" i="2" s="1"/>
  <c r="E56" i="2" s="1"/>
  <c r="C55" i="2"/>
  <c r="D55" i="2" s="1"/>
  <c r="E55" i="2" s="1"/>
  <c r="B48" i="2"/>
  <c r="C48" i="2" s="1"/>
  <c r="D48" i="2" s="1"/>
  <c r="E48" i="2" s="1"/>
  <c r="C47" i="2"/>
  <c r="D47" i="2" s="1"/>
  <c r="E47" i="2" s="1"/>
  <c r="B39" i="2"/>
  <c r="B40" i="2" s="1"/>
  <c r="C38" i="2"/>
  <c r="D38" i="2" s="1"/>
  <c r="B29" i="2"/>
  <c r="B31" i="2" s="1"/>
  <c r="B33" i="2" s="1"/>
  <c r="B27" i="2"/>
  <c r="B28" i="2" s="1"/>
  <c r="C28" i="2" s="1"/>
  <c r="B26" i="2"/>
  <c r="C26" i="2" s="1"/>
  <c r="C25" i="2"/>
  <c r="D25" i="2" s="1"/>
  <c r="D26" i="2" s="1"/>
  <c r="B12" i="2"/>
  <c r="C12" i="2" s="1"/>
  <c r="D12" i="2" s="1"/>
  <c r="D13" i="2" s="1"/>
  <c r="E13" i="2" s="1"/>
  <c r="F13" i="2" s="1"/>
  <c r="G13" i="2" s="1"/>
  <c r="B11" i="2"/>
  <c r="B13" i="2" s="1"/>
  <c r="C10" i="2"/>
  <c r="D10" i="2" s="1"/>
  <c r="D11" i="2" s="1"/>
  <c r="E11" i="2" s="1"/>
  <c r="F11" i="2" s="1"/>
  <c r="G11" i="2" s="1"/>
  <c r="B57" i="1"/>
  <c r="C57" i="1" s="1"/>
  <c r="D57" i="1" s="1"/>
  <c r="C56" i="1"/>
  <c r="D56" i="1" s="1"/>
  <c r="B48" i="1"/>
  <c r="D48" i="1" s="1"/>
  <c r="D47" i="1"/>
  <c r="H47" i="1" s="1"/>
  <c r="C47" i="1"/>
  <c r="B34" i="2" l="1"/>
  <c r="C34" i="2" s="1"/>
  <c r="C33" i="2"/>
  <c r="D33" i="2" s="1"/>
  <c r="B65" i="2"/>
  <c r="C65" i="2" s="1"/>
  <c r="D65" i="2" s="1"/>
  <c r="E65" i="2" s="1"/>
  <c r="F65" i="2" s="1"/>
  <c r="G65" i="2" s="1"/>
  <c r="H65" i="2" s="1"/>
  <c r="C94" i="2"/>
  <c r="D94" i="2" s="1"/>
  <c r="E94" i="2" s="1"/>
  <c r="F94" i="2" s="1"/>
  <c r="B95" i="2"/>
  <c r="B80" i="2"/>
  <c r="C93" i="2"/>
  <c r="D93" i="2" s="1"/>
  <c r="E93" i="2" s="1"/>
  <c r="F93" i="2" s="1"/>
  <c r="C40" i="2"/>
  <c r="D40" i="2" s="1"/>
  <c r="B41" i="2"/>
  <c r="F38" i="2"/>
  <c r="E38" i="2"/>
  <c r="B15" i="2"/>
  <c r="C13" i="2"/>
  <c r="D28" i="2"/>
  <c r="E26" i="2"/>
  <c r="F26" i="2" s="1"/>
  <c r="G26" i="2" s="1"/>
  <c r="H26" i="2" s="1"/>
  <c r="F63" i="2"/>
  <c r="G63" i="2" s="1"/>
  <c r="H63" i="2" s="1"/>
  <c r="H64" i="2" s="1"/>
  <c r="E63" i="2"/>
  <c r="E64" i="2" s="1"/>
  <c r="F64" i="2" s="1"/>
  <c r="G64" i="2" s="1"/>
  <c r="B32" i="2"/>
  <c r="C32" i="2" s="1"/>
  <c r="C31" i="2"/>
  <c r="D31" i="2" s="1"/>
  <c r="F78" i="2"/>
  <c r="G78" i="2" s="1"/>
  <c r="H78" i="2" s="1"/>
  <c r="E78" i="2"/>
  <c r="E79" i="2" s="1"/>
  <c r="C29" i="2"/>
  <c r="D29" i="2" s="1"/>
  <c r="B57" i="2"/>
  <c r="B14" i="2"/>
  <c r="B30" i="2"/>
  <c r="C30" i="2" s="1"/>
  <c r="B49" i="2"/>
  <c r="C27" i="2"/>
  <c r="D27" i="2" s="1"/>
  <c r="C39" i="2"/>
  <c r="D39" i="2" s="1"/>
  <c r="C11" i="2"/>
  <c r="E47" i="1"/>
  <c r="G47" i="1"/>
  <c r="G48" i="1"/>
  <c r="F48" i="1"/>
  <c r="E48" i="1"/>
  <c r="J48" i="1"/>
  <c r="I48" i="1"/>
  <c r="H48" i="1"/>
  <c r="H56" i="1"/>
  <c r="G56" i="1"/>
  <c r="F56" i="1"/>
  <c r="E56" i="1"/>
  <c r="E57" i="1"/>
  <c r="H57" i="1"/>
  <c r="G57" i="1"/>
  <c r="F57" i="1"/>
  <c r="I47" i="1"/>
  <c r="J47" i="1"/>
  <c r="C48" i="1"/>
  <c r="B49" i="1"/>
  <c r="B58" i="1"/>
  <c r="F47" i="1"/>
  <c r="C95" i="2" l="1"/>
  <c r="D95" i="2" s="1"/>
  <c r="E95" i="2" s="1"/>
  <c r="F95" i="2" s="1"/>
  <c r="C80" i="2"/>
  <c r="D80" i="2" s="1"/>
  <c r="B16" i="2"/>
  <c r="C14" i="2"/>
  <c r="D14" i="2" s="1"/>
  <c r="D15" i="2" s="1"/>
  <c r="E15" i="2" s="1"/>
  <c r="F15" i="2" s="1"/>
  <c r="G15" i="2" s="1"/>
  <c r="B17" i="2"/>
  <c r="C15" i="2"/>
  <c r="E39" i="2"/>
  <c r="F39" i="2"/>
  <c r="D30" i="2"/>
  <c r="E28" i="2"/>
  <c r="F28" i="2" s="1"/>
  <c r="G28" i="2" s="1"/>
  <c r="H28" i="2" s="1"/>
  <c r="B58" i="2"/>
  <c r="C57" i="2"/>
  <c r="D57" i="2" s="1"/>
  <c r="E57" i="2" s="1"/>
  <c r="C41" i="2"/>
  <c r="D41" i="2" s="1"/>
  <c r="B50" i="2"/>
  <c r="C50" i="2" s="1"/>
  <c r="D50" i="2" s="1"/>
  <c r="E50" i="2" s="1"/>
  <c r="C49" i="2"/>
  <c r="D49" i="2" s="1"/>
  <c r="E49" i="2" s="1"/>
  <c r="E40" i="2"/>
  <c r="F40" i="2"/>
  <c r="C58" i="1"/>
  <c r="D58" i="1" s="1"/>
  <c r="B59" i="1"/>
  <c r="B50" i="1"/>
  <c r="C49" i="1"/>
  <c r="D49" i="1"/>
  <c r="C16" i="2" l="1"/>
  <c r="D16" i="2" s="1"/>
  <c r="D17" i="2" s="1"/>
  <c r="E17" i="2" s="1"/>
  <c r="F17" i="2" s="1"/>
  <c r="G17" i="2" s="1"/>
  <c r="B18" i="2"/>
  <c r="C18" i="2" s="1"/>
  <c r="D18" i="2" s="1"/>
  <c r="D19" i="2" s="1"/>
  <c r="E19" i="2" s="1"/>
  <c r="F19" i="2" s="1"/>
  <c r="G19" i="2" s="1"/>
  <c r="C17" i="2"/>
  <c r="B19" i="2"/>
  <c r="C19" i="2" s="1"/>
  <c r="E80" i="2"/>
  <c r="F80" i="2"/>
  <c r="G80" i="2" s="1"/>
  <c r="H80" i="2" s="1"/>
  <c r="E30" i="2"/>
  <c r="F30" i="2" s="1"/>
  <c r="G30" i="2" s="1"/>
  <c r="H30" i="2" s="1"/>
  <c r="D32" i="2"/>
  <c r="F41" i="2"/>
  <c r="E41" i="2"/>
  <c r="C58" i="2"/>
  <c r="D58" i="2" s="1"/>
  <c r="E58" i="2" s="1"/>
  <c r="B59" i="2"/>
  <c r="C59" i="2" s="1"/>
  <c r="D59" i="2" s="1"/>
  <c r="E59" i="2" s="1"/>
  <c r="F49" i="1"/>
  <c r="E49" i="1"/>
  <c r="J49" i="1"/>
  <c r="I49" i="1"/>
  <c r="H49" i="1"/>
  <c r="G49" i="1"/>
  <c r="D50" i="1"/>
  <c r="B51" i="1"/>
  <c r="C50" i="1"/>
  <c r="C59" i="1"/>
  <c r="D59" i="1" s="1"/>
  <c r="B60" i="1"/>
  <c r="C60" i="1" s="1"/>
  <c r="D60" i="1" s="1"/>
  <c r="F58" i="1"/>
  <c r="E58" i="1"/>
  <c r="H58" i="1"/>
  <c r="G58" i="1"/>
  <c r="E32" i="2" l="1"/>
  <c r="F32" i="2" s="1"/>
  <c r="G32" i="2" s="1"/>
  <c r="H32" i="2" s="1"/>
  <c r="D34" i="2"/>
  <c r="E34" i="2" s="1"/>
  <c r="F34" i="2" s="1"/>
  <c r="G34" i="2" s="1"/>
  <c r="H34" i="2" s="1"/>
  <c r="E50" i="1"/>
  <c r="J50" i="1"/>
  <c r="I50" i="1"/>
  <c r="H50" i="1"/>
  <c r="G50" i="1"/>
  <c r="F50" i="1"/>
  <c r="H60" i="1"/>
  <c r="G60" i="1"/>
  <c r="F60" i="1"/>
  <c r="E60" i="1"/>
  <c r="D51" i="1"/>
  <c r="C51" i="1"/>
  <c r="G59" i="1"/>
  <c r="F59" i="1"/>
  <c r="E59" i="1"/>
  <c r="H59" i="1"/>
  <c r="I51" i="1" l="1"/>
  <c r="J51" i="1"/>
  <c r="H51" i="1"/>
  <c r="G51" i="1"/>
  <c r="F51" i="1"/>
  <c r="E51" i="1"/>
</calcChain>
</file>

<file path=xl/sharedStrings.xml><?xml version="1.0" encoding="utf-8"?>
<sst xmlns="http://schemas.openxmlformats.org/spreadsheetml/2006/main" count="440" uniqueCount="264">
  <si>
    <t>ZIM LINE 六月船期表</t>
  </si>
  <si>
    <t>注：因近期船期波动较大，截单时间以我司客服通知为准。如有任何疑问请垂询市场部 0574-27676559。</t>
  </si>
  <si>
    <r>
      <t>Zim Container Service Pacific (ZCP )外运船代，三期码头，七截二开</t>
    </r>
    <r>
      <rPr>
        <b/>
        <sz val="12"/>
        <color rgb="FFC00000"/>
        <rFont val="Tahoma"/>
        <family val="2"/>
      </rPr>
      <t>(近期船期波动大，截单时间如有变请以我司客服发的通知为准)</t>
    </r>
  </si>
  <si>
    <t>Feeder VSL/VOY</t>
    <phoneticPr fontId="0" type="noConversion"/>
  </si>
  <si>
    <t>NINGBO SI CUT OFF AMS/ACI PORT14:00 &amp; NO AMS/ACI PORT WHOLE DAY</t>
  </si>
  <si>
    <t>NINGBO  CY CLOSING</t>
  </si>
  <si>
    <t>ETD NINGBO</t>
  </si>
  <si>
    <t xml:space="preserve">KINGSTON </t>
  </si>
  <si>
    <t>SAVANNAH</t>
    <phoneticPr fontId="0" type="noConversion"/>
  </si>
  <si>
    <t xml:space="preserve"> CHARLESTON</t>
  </si>
  <si>
    <t>WILMINGTON</t>
  </si>
  <si>
    <t>JACKSONVILLE</t>
  </si>
  <si>
    <t xml:space="preserve">ZIM NORFOLK V.1E(UK3,1E) </t>
  </si>
  <si>
    <t>TIANJIN V.44E (JTJ,44E)</t>
  </si>
  <si>
    <t>ZIM ANTWERP V.65E(ZAW,65E)</t>
  </si>
  <si>
    <t>ZIM SHANGHAI V.1E (GZ3,1E)</t>
  </si>
  <si>
    <t xml:space="preserve">ZIM YANTIAN V.1E(OG4,1E) </t>
  </si>
  <si>
    <t>后续将在6月船期表中更新</t>
  </si>
  <si>
    <r>
      <t>ZIM Big Apple (ZBA)</t>
    </r>
    <r>
      <rPr>
        <b/>
        <sz val="12"/>
        <color indexed="9"/>
        <rFont val="宋体"/>
        <family val="3"/>
        <charset val="134"/>
      </rPr>
      <t>外运船代，四期码头，</t>
    </r>
    <r>
      <rPr>
        <b/>
        <sz val="12"/>
        <color rgb="FFC00000"/>
        <rFont val="Tahoma"/>
        <family val="2"/>
      </rPr>
      <t>(近期船期波动大，截单时间如有变请以我司客服发的通知为准)</t>
    </r>
  </si>
  <si>
    <t>NINGBO SI CUT OFF AMS/ACI PORT18:00</t>
  </si>
  <si>
    <t>NEW YORK</t>
  </si>
  <si>
    <t>NORFOLK</t>
  </si>
  <si>
    <t>BALTIMORE</t>
  </si>
  <si>
    <t>MAERSK YUKON V.221E(MY5,13E)</t>
  </si>
  <si>
    <t xml:space="preserve">MAERSK GUAYAQUIL V.222E(MG9,2E) </t>
  </si>
  <si>
    <t>BLANK</t>
  </si>
  <si>
    <t>GRETE MAERSK V.224E(GMK,20E)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</si>
  <si>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</t>
    </r>
    <r>
      <rPr>
        <b/>
        <sz val="12"/>
        <color rgb="FFC00000"/>
        <rFont val="Microsoft YaHei UI"/>
        <family val="2"/>
      </rPr>
      <t>一截三开</t>
    </r>
    <r>
      <rPr>
        <b/>
        <sz val="12"/>
        <color rgb="FFFFFFFF"/>
        <rFont val="Microsoft YaHei UI"/>
        <family val="2"/>
      </rPr>
      <t>，四期码头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0000"/>
        <rFont val="Tahoma"/>
        <family val="2"/>
      </rPr>
      <t>(</t>
    </r>
    <r>
      <rPr>
        <b/>
        <sz val="12"/>
        <color rgb="FFFF0000"/>
        <rFont val="Microsoft YaHei UI"/>
        <family val="2"/>
      </rPr>
      <t>近期船期波动大，截单时间如有变请以我司客服发的通知为准</t>
    </r>
    <r>
      <rPr>
        <b/>
        <sz val="12"/>
        <color rgb="FFFF0000"/>
        <rFont val="Tahoma"/>
        <family val="2"/>
      </rPr>
      <t>)</t>
    </r>
  </si>
  <si>
    <t>Feeder VSL/VOY</t>
  </si>
  <si>
    <t xml:space="preserve">NINGBO SI CUT OFF 17:00 </t>
  </si>
  <si>
    <t>NINGBO CY CLOSING 20:00</t>
  </si>
  <si>
    <t>MOBILE</t>
  </si>
  <si>
    <t>HOUSTON</t>
  </si>
  <si>
    <t xml:space="preserve">New Orleans </t>
  </si>
  <si>
    <t>MIAMI</t>
  </si>
  <si>
    <t xml:space="preserve">MAERSK KALAMATA V.220E(XDM,30E) </t>
  </si>
  <si>
    <t xml:space="preserve">MSC DAMLA V.FR223E(DA4,14E) </t>
  </si>
  <si>
    <t xml:space="preserve">MARCOS V V.224E(PKF,16E) </t>
  </si>
  <si>
    <t xml:space="preserve">CONTI MAKALU V.FR225E(YQQ,11E) </t>
  </si>
  <si>
    <t xml:space="preserve">MAERSK KOLKATA V.226E(KQV,27E) </t>
  </si>
  <si>
    <t>后续将在7月船期表中更新</t>
  </si>
  <si>
    <r>
      <t xml:space="preserve">ZIM North Pacific (ZNP) </t>
    </r>
    <r>
      <rPr>
        <b/>
        <sz val="12"/>
        <color rgb="FFFFFFFF"/>
        <rFont val="Microsoft YaHei UI"/>
        <family val="2"/>
      </rPr>
      <t>外运船代，三期码头，四截六开</t>
    </r>
    <r>
      <rPr>
        <b/>
        <sz val="12"/>
        <color rgb="FFFFFFFF"/>
        <rFont val="Tahoma"/>
        <family val="2"/>
      </rPr>
      <t>(</t>
    </r>
    <r>
      <rPr>
        <b/>
        <sz val="12"/>
        <color rgb="FFC00000"/>
        <rFont val="Microsoft YaHei UI"/>
        <family val="2"/>
      </rPr>
      <t>近期船期波动大，截单时间如有变请以我司客服发的通知为准</t>
    </r>
    <r>
      <rPr>
        <b/>
        <sz val="12"/>
        <color rgb="FFFFFFFF"/>
        <rFont val="Tahoma"/>
        <family val="2"/>
      </rPr>
      <t>)</t>
    </r>
  </si>
  <si>
    <t>NINGBO  CY CLOSING</t>
  </si>
  <si>
    <t>Vancouver</t>
  </si>
  <si>
    <t>PRINCE RUPERT</t>
  </si>
  <si>
    <t xml:space="preserve">NAVIOS FELICITAS V.8E (NF2,8E) </t>
  </si>
  <si>
    <t>/</t>
  </si>
  <si>
    <t xml:space="preserve">NAVIOS VERDE V.24E(OV4,24E) </t>
  </si>
  <si>
    <t xml:space="preserve">SEASPAN MELBOURNE V.44E (EE3,44E) </t>
  </si>
  <si>
    <t xml:space="preserve">SEASPAN MANILA V.36E (UWR,36E) </t>
  </si>
  <si>
    <t>Zim Express 3 (ZX3) 兴港船代，三期码头，天截二开</t>
  </si>
  <si>
    <t xml:space="preserve">NINGBO SI CUT OFF 14:00 </t>
  </si>
  <si>
    <t>NINGBO CY CLOSING</t>
  </si>
  <si>
    <t>LOS ANGELES</t>
  </si>
  <si>
    <t>等后续通知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</si>
  <si>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</si>
  <si>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>ITAGUAI</t>
  </si>
  <si>
    <t>SANTOS</t>
  </si>
  <si>
    <t>ITAPOA</t>
  </si>
  <si>
    <t>BUENOS AIRES</t>
  </si>
  <si>
    <t>MONTEVIDEO</t>
  </si>
  <si>
    <t>PARANAGUA</t>
  </si>
  <si>
    <t>MAERSK LIMA V.222W (ML3,15W)</t>
  </si>
  <si>
    <t xml:space="preserve">MAERSK LAVRAS V.223W(LV5,12W) </t>
  </si>
  <si>
    <t xml:space="preserve">MAERSK LETICIA V.224W (TE6,17W) </t>
  </si>
  <si>
    <t xml:space="preserve">SAN FELIPE V.11W(YJO,11W) </t>
  </si>
  <si>
    <t>MAERSK LA PAZ V.226W(ML4,14W)</t>
  </si>
  <si>
    <t>ZIM Med Pacific  (ZMP)WB 外运船代，三期码头，五截天开(周五中午12：00截单)</t>
  </si>
  <si>
    <t>NINGBO SI CUT OFF 12:00</t>
  </si>
  <si>
    <t>HAIFA</t>
  </si>
  <si>
    <t>ASHDOD</t>
  </si>
  <si>
    <t>AMBARLI</t>
  </si>
  <si>
    <t>YARIMCA</t>
  </si>
  <si>
    <t xml:space="preserve">NAVIOS DEVOTION V.4W(NS5,4W) </t>
  </si>
  <si>
    <t xml:space="preserve">GSL ROSSI V.3W(BR6,3W)  </t>
  </si>
  <si>
    <t xml:space="preserve">SPYROS V V.17W(XZP,17W) </t>
  </si>
  <si>
    <t xml:space="preserve">ZIM SAO PAOLO V.109W(ZOP,109W) </t>
  </si>
  <si>
    <t xml:space="preserve">MELINA V.33W(BN1,33W) </t>
  </si>
  <si>
    <t>GSL LINE 六月船期表</t>
  </si>
  <si>
    <r>
      <t>FAR-EAST AFRICA EXPRESS LINE (FAX)  1</t>
    </r>
    <r>
      <rPr>
        <b/>
        <sz val="12"/>
        <color rgb="FFFFFFFF"/>
        <rFont val="DengXian"/>
        <family val="3"/>
        <charset val="134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  <family val="3"/>
        <charset val="134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  <family val="3"/>
        <charset val="134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</si>
  <si>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</si>
  <si>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</si>
  <si>
    <t>TINCAN</t>
  </si>
  <si>
    <t>TEMA</t>
  </si>
  <si>
    <t>LOME</t>
  </si>
  <si>
    <t>YONGZHOU W2175N（支线）</t>
  </si>
  <si>
    <t xml:space="preserve">ZIM PACIFIC V.221W(HP4,221W) </t>
  </si>
  <si>
    <t>YONGZHOU W2176N（支线）</t>
  </si>
  <si>
    <t xml:space="preserve">NAVIOS MAGNOLIA V.109W(NM6,222W) </t>
  </si>
  <si>
    <t>YONGZHOU W2177N（支线）</t>
  </si>
  <si>
    <t>BAHAMAS V.223W (BM2,223W)</t>
  </si>
  <si>
    <t>YONGZHOU W2178N（支线）</t>
  </si>
  <si>
    <t xml:space="preserve">SEASPAN KYOTO V.224W(UAW,224W) </t>
  </si>
  <si>
    <t>YONGZHOU W2179N（支线）</t>
  </si>
  <si>
    <t>STAMATIS B V.225W (TM5,225W)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</si>
  <si>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</si>
  <si>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ONNE</t>
  </si>
  <si>
    <t>COTONOU</t>
  </si>
  <si>
    <t>ABIDIAN</t>
  </si>
  <si>
    <t>YONGZHOU C2222N（支线）</t>
  </si>
  <si>
    <t>YONGZHOU C2223N（支线）</t>
  </si>
  <si>
    <t>TBN</t>
  </si>
  <si>
    <t>YONGZHOU C2224N（支线）</t>
  </si>
  <si>
    <t xml:space="preserve">COSCO FUZHOU V.119W(FCU,224W) </t>
  </si>
  <si>
    <t>YONGZHOU C2225N（支线）</t>
  </si>
  <si>
    <t>YONGZHOU C2226N（支线）</t>
  </si>
  <si>
    <t xml:space="preserve">EXPRESS BLACK SEA V.037(EE1,226W) </t>
  </si>
  <si>
    <t xml:space="preserve">FAR EAST TO SOUTH AFRICA EXPRESS (SA1) 北三集司  五截天开  东南船代 </t>
  </si>
  <si>
    <t>NINGBO SI CUT OFF AMS PORT17:00</t>
  </si>
  <si>
    <t xml:space="preserve">DURBAN </t>
  </si>
  <si>
    <t>CAPE TOWN(VIA SINGAPORE)</t>
  </si>
  <si>
    <t xml:space="preserve">COSCO IZMIR V.067W(CZ1,10W) </t>
  </si>
  <si>
    <t>SEAMAX STAMFORD V.132W(UEB,132W)</t>
  </si>
  <si>
    <t>DOLPHIN II V.009W(QDL,864W)</t>
  </si>
  <si>
    <t xml:space="preserve">EVER DAINTY V.167W(DEV,13W) 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</si>
  <si>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</si>
  <si>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</si>
  <si>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</si>
  <si>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 xml:space="preserve">NINGBO SI CUT OFF 16:00 </t>
  </si>
  <si>
    <t>MOMBASA</t>
  </si>
  <si>
    <t>THORSTAR V.182W(TT3,182W)</t>
  </si>
  <si>
    <t xml:space="preserve">KOTA KAMIL V.183W(KZK,183W) </t>
  </si>
  <si>
    <t>GSL LALO V.184W(BH1,184W)</t>
  </si>
  <si>
    <t xml:space="preserve">ATHENA V.185W(AT1,185W) </t>
  </si>
  <si>
    <t xml:space="preserve">China East Africa Express （TZX）甬舟码头 五截天开  东南船代 </t>
  </si>
  <si>
    <t xml:space="preserve">NINGBO SI CUT OFF 12:00 </t>
  </si>
  <si>
    <t>DAR ES SALAAM</t>
  </si>
  <si>
    <t>KOTA KAYA V.222W(TK6,222W)</t>
  </si>
  <si>
    <t xml:space="preserve">NYK CLARA V.223W(DKJ,223W) </t>
  </si>
  <si>
    <t xml:space="preserve">KOTA MAKMUR V.224W (KM4,224W) </t>
  </si>
  <si>
    <t>PORTO V.225W(PT5,225W)</t>
  </si>
  <si>
    <t xml:space="preserve">NORTHERN VALENCE V.226W(XBL,226W) </t>
  </si>
  <si>
    <r>
      <t xml:space="preserve">CHINA INDIA EXPRESS IV </t>
    </r>
    <r>
      <rPr>
        <b/>
        <sz val="12"/>
        <color theme="2"/>
        <rFont val="Microsoft YaHei UI"/>
        <family val="2"/>
        <charset val="134"/>
      </rPr>
      <t>（</t>
    </r>
    <r>
      <rPr>
        <b/>
        <sz val="12"/>
        <color theme="2"/>
        <rFont val="Tahoma"/>
        <family val="2"/>
      </rPr>
      <t>CI4</t>
    </r>
    <r>
      <rPr>
        <b/>
        <sz val="12"/>
        <color theme="2"/>
        <rFont val="Microsoft YaHei UI"/>
        <family val="2"/>
        <charset val="134"/>
      </rPr>
      <t>）</t>
    </r>
    <r>
      <rPr>
        <b/>
        <sz val="12"/>
        <color theme="2"/>
        <rFont val="宋体"/>
        <family val="3"/>
        <charset val="134"/>
      </rPr>
      <t>远东码头</t>
    </r>
    <r>
      <rPr>
        <b/>
        <sz val="12"/>
        <color theme="2"/>
        <rFont val="Tahoma"/>
        <family val="2"/>
      </rPr>
      <t xml:space="preserve"> </t>
    </r>
    <r>
      <rPr>
        <b/>
        <sz val="12"/>
        <color theme="2"/>
        <rFont val="宋体"/>
        <family val="3"/>
        <charset val="134"/>
      </rPr>
      <t>五截天开</t>
    </r>
    <r>
      <rPr>
        <b/>
        <sz val="12"/>
        <color theme="2"/>
        <rFont val="Tahoma"/>
        <family val="2"/>
      </rPr>
      <t xml:space="preserve">  </t>
    </r>
    <r>
      <rPr>
        <b/>
        <sz val="12"/>
        <color theme="2"/>
        <rFont val="宋体"/>
        <family val="3"/>
        <charset val="134"/>
      </rPr>
      <t>兴港船代</t>
    </r>
  </si>
  <si>
    <t xml:space="preserve">NHAVA SHEVA </t>
  </si>
  <si>
    <t>MUNDRA</t>
  </si>
  <si>
    <t>MUHAMMAD BIN QASIM</t>
  </si>
  <si>
    <t>KARACHI(SAPT)</t>
  </si>
  <si>
    <t>HANS SCHULTE V.0FF63W1  (QMJ,21W)</t>
  </si>
  <si>
    <t>APL OREGON V.0FF67W1 (UFC,52W)</t>
  </si>
  <si>
    <r>
      <t>China West India Express (CWX)</t>
    </r>
    <r>
      <rPr>
        <b/>
        <sz val="12"/>
        <color rgb="FFFF0000"/>
        <rFont val="Tahoma"/>
        <family val="2"/>
      </rPr>
      <t>大榭招商码头</t>
    </r>
    <r>
      <rPr>
        <b/>
        <sz val="12"/>
        <color theme="0"/>
        <rFont val="Tahoma"/>
        <family val="2"/>
      </rPr>
      <t xml:space="preserve"> ，一截三开，外运船代</t>
    </r>
  </si>
  <si>
    <t>PORT KLANG(NORTH)</t>
  </si>
  <si>
    <t>KARACHI(PICT)</t>
  </si>
  <si>
    <t>TS KELANG V. 22004W (IFT,74W)</t>
  </si>
  <si>
    <t>30-May</t>
  </si>
  <si>
    <t>按照港区</t>
  </si>
  <si>
    <t>6-Jun</t>
  </si>
  <si>
    <t>CALIFORNIA TRADER V.22004W (CZ2,25W)</t>
  </si>
  <si>
    <t>13-Jun</t>
  </si>
  <si>
    <t>CIMBRIA V.148W (BD5,148W)</t>
  </si>
  <si>
    <t>20-Jun</t>
  </si>
  <si>
    <t>KOTA MEGAH V.0137W (KM3, 9W)</t>
  </si>
  <si>
    <t>27-Jun</t>
  </si>
  <si>
    <r>
      <t xml:space="preserve">NEW CHINA-INDIA-EXPRESS (NIX) </t>
    </r>
    <r>
      <rPr>
        <b/>
        <sz val="12"/>
        <color rgb="FFFF0000"/>
        <rFont val="Tahoma"/>
        <family val="2"/>
      </rPr>
      <t>大榭招商码头</t>
    </r>
    <r>
      <rPr>
        <b/>
        <sz val="12"/>
        <color theme="0"/>
        <rFont val="Tahoma"/>
        <family val="2"/>
      </rPr>
      <t xml:space="preserve"> 六截一开 兴港船代</t>
    </r>
  </si>
  <si>
    <t>PORT KELANG</t>
  </si>
  <si>
    <t>NHAVA SHEVA</t>
  </si>
  <si>
    <t>HAZIRA</t>
  </si>
  <si>
    <t>EVER UNICORN V.153W (EWE,23W)</t>
  </si>
  <si>
    <t>X-PRESS ODYSSEY V.22004W (ZWF,937W)</t>
  </si>
  <si>
    <r>
      <t xml:space="preserve">GOLD STAR_GULF_EXPRESS  (GGX) </t>
    </r>
    <r>
      <rPr>
        <b/>
        <sz val="12"/>
        <color theme="0"/>
        <rFont val="宋体"/>
        <family val="3"/>
        <charset val="134"/>
      </rPr>
      <t>二期码头</t>
    </r>
    <r>
      <rPr>
        <b/>
        <sz val="12"/>
        <color theme="0"/>
        <rFont val="Tahoma"/>
        <family val="2"/>
      </rPr>
      <t xml:space="preserve">  四</t>
    </r>
    <r>
      <rPr>
        <b/>
        <sz val="12"/>
        <color theme="0"/>
        <rFont val="宋体"/>
        <family val="3"/>
        <charset val="134"/>
      </rPr>
      <t>截六开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兴港船代</t>
    </r>
  </si>
  <si>
    <t>KHOR FAKKAN</t>
  </si>
  <si>
    <t>JEBEL ALI</t>
  </si>
  <si>
    <t>SOHAR</t>
  </si>
  <si>
    <t>GFS GALAXY V. 02221W (CI3,23W)</t>
  </si>
  <si>
    <t>31-May</t>
  </si>
  <si>
    <t>AKA BHUM V.02222W(OWP,86W)</t>
  </si>
  <si>
    <t>2-Jun</t>
  </si>
  <si>
    <t xml:space="preserve">ESL DANA V.02224W(ED4,33W) </t>
  </si>
  <si>
    <t>HAKATA SEOUL V.02203W(HQ3,24W)</t>
  </si>
  <si>
    <t>24-Jun</t>
  </si>
  <si>
    <t>CHINA VIETNAM EXPRESS LINE (CVX) 三期码头 七截一开 兴港船代</t>
  </si>
  <si>
    <t>HO CHI MINH CITY</t>
  </si>
  <si>
    <t>LAEM CHABANG</t>
  </si>
  <si>
    <t>DIAMANTIS P.  V.32S（DZP,32S)</t>
  </si>
  <si>
    <t>BUXMELODY  V.176S(BWX,65S)</t>
  </si>
  <si>
    <t>YM CERTAINTY  V.027S (YA4,25S)</t>
  </si>
  <si>
    <t>DIAMANTIS P.  V.33S（DZP,33S)</t>
  </si>
  <si>
    <r>
      <t xml:space="preserve">China Australia Express (CAX) 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  </t>
    </r>
    <r>
      <rPr>
        <b/>
        <sz val="12"/>
        <color rgb="FFFFFFFF"/>
        <rFont val="Microsoft YaHei UI"/>
        <family val="2"/>
      </rPr>
      <t>外运船代</t>
    </r>
  </si>
  <si>
    <t>NINGBO SI CUT OFF 17：00</t>
  </si>
  <si>
    <t>SYDNEY</t>
  </si>
  <si>
    <t>MELBOURNE</t>
  </si>
  <si>
    <t>BRISBANE</t>
  </si>
  <si>
    <t>BOTANY V.13S(BO7,13S)</t>
  </si>
  <si>
    <t>码头动态</t>
  </si>
  <si>
    <t xml:space="preserve">ALS VENUS V.3S(AE6,3S) </t>
  </si>
  <si>
    <t xml:space="preserve">NEW JERSEY TRADER V.18S(NJ1,18S) </t>
  </si>
  <si>
    <r>
      <t>North China Australia Express (C3A)     </t>
    </r>
    <r>
      <rPr>
        <b/>
        <sz val="14"/>
        <color theme="0"/>
        <rFont val="DengXian"/>
      </rPr>
      <t>三期码头</t>
    </r>
    <r>
      <rPr>
        <b/>
        <sz val="14"/>
        <color theme="0"/>
        <rFont val="Calibri"/>
        <family val="2"/>
      </rPr>
      <t xml:space="preserve">   </t>
    </r>
    <r>
      <rPr>
        <b/>
        <sz val="14"/>
        <color theme="0"/>
        <rFont val="DengXian"/>
      </rPr>
      <t>外运船代</t>
    </r>
    <r>
      <rPr>
        <b/>
        <sz val="14"/>
        <color theme="0"/>
        <rFont val="Calibri"/>
        <family val="2"/>
      </rPr>
      <t xml:space="preserve"> </t>
    </r>
  </si>
  <si>
    <t xml:space="preserve">NINGBO CY CLOSING </t>
  </si>
  <si>
    <t xml:space="preserve">H MERCURY V.2S(HM6,2S) </t>
  </si>
  <si>
    <t>TZINI V.3S(II5,3S)</t>
  </si>
  <si>
    <t xml:space="preserve">OPHELIA  V.24S (OZ2,24S) </t>
  </si>
  <si>
    <t>SEAMASTER V.4S(SE8,4S)</t>
  </si>
  <si>
    <t>China Philippines Line (CP1) 大榭码头  七截一开  外运船代</t>
  </si>
  <si>
    <t>NINGBO SI CUT OFF  17:00</t>
  </si>
  <si>
    <t>HAIPHONG</t>
  </si>
  <si>
    <t>MANILA NORTH PORT</t>
  </si>
  <si>
    <t>MANILA SOUTH PORT</t>
  </si>
  <si>
    <t>PACIFIC TRADER V.3S (PC8,3S)</t>
  </si>
  <si>
    <t>LUCKY DRAGON V.0JVA1S (BP5,4S)</t>
  </si>
  <si>
    <t>ASIATIC PRIDE V.19S (QLB,19S)</t>
  </si>
  <si>
    <t>PACIFIC TRADER V.4S (PC8,4S)</t>
  </si>
  <si>
    <t>MELLUM V.0JVA9S (OU9,7S)</t>
  </si>
  <si>
    <t xml:space="preserve">Yangon Star Service( YGS)   三期码头 兴港船代     </t>
  </si>
  <si>
    <t>PORT KLANG(W)</t>
  </si>
  <si>
    <t>YANGON (MIP)</t>
  </si>
  <si>
    <t>ASIATIC KING V.24S (AK6,24S)</t>
  </si>
  <si>
    <t>ZIM AUSTRALIA V.8S (AU6,8S)</t>
  </si>
  <si>
    <t>ASIATIC NEPTUNE V.79S(AN1,79S)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</si>
  <si>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</si>
  <si>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</si>
  <si>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</si>
  <si>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</si>
  <si>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</si>
  <si>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</si>
  <si>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</si>
  <si>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</si>
  <si>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XINOU17</t>
  </si>
  <si>
    <t>/周一</t>
  </si>
  <si>
    <t>海盈</t>
  </si>
  <si>
    <t>截关时间：
周五18:00  
截进重时间：
周五12:00
截VGM时间：周五18：00</t>
  </si>
  <si>
    <t>江阴</t>
  </si>
  <si>
    <t>/周三</t>
  </si>
  <si>
    <t>截关时间：
周二12:00  
截进重时间：周一24:00
截VGM时间：周一18：00</t>
  </si>
  <si>
    <t>/周四</t>
  </si>
  <si>
    <t>XINYONGCHANG8</t>
  </si>
  <si>
    <t>马尾青州</t>
  </si>
  <si>
    <t>截关时间：
周三12:00
截进重时间：周二24:00
截VGM时间：周二18:00</t>
  </si>
  <si>
    <t>/周六</t>
  </si>
  <si>
    <t>截关时间：
周五12:00  
截进重时间：
周四24:00
截VGM时间：周四18：00</t>
  </si>
  <si>
    <t>XINMINGZHOU82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</si>
  <si>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</si>
  <si>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</si>
  <si>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</si>
  <si>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</si>
  <si>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</si>
  <si>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</si>
  <si>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</si>
  <si>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</si>
  <si>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</si>
  <si>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22522N</t>
  </si>
  <si>
    <t>OUX/247N</t>
  </si>
  <si>
    <t>22523N</t>
  </si>
  <si>
    <t>OUX/251N</t>
  </si>
  <si>
    <t>22524N</t>
  </si>
  <si>
    <t>OUX/255N</t>
  </si>
  <si>
    <t>22525N</t>
  </si>
  <si>
    <t>OUX/259N</t>
  </si>
  <si>
    <t>22526N</t>
  </si>
  <si>
    <t>OUX/263N</t>
  </si>
  <si>
    <t>XO3/420N</t>
  </si>
  <si>
    <t>XO3/424N</t>
  </si>
  <si>
    <t>XO3/428N</t>
  </si>
  <si>
    <t>XO3/432N</t>
  </si>
  <si>
    <t>XO3/436N</t>
  </si>
  <si>
    <t>HAISHUNFENG9</t>
  </si>
  <si>
    <t>HF4/6N</t>
  </si>
  <si>
    <t>HF4/10N</t>
  </si>
  <si>
    <t>HF4/14N</t>
  </si>
  <si>
    <t>HF4/18N</t>
  </si>
  <si>
    <t>HF4/22N</t>
  </si>
  <si>
    <t>UQ2/309N</t>
  </si>
  <si>
    <t>UQ2/313N</t>
  </si>
  <si>
    <t>UQ2/317N</t>
  </si>
  <si>
    <t>UQ2/321N</t>
  </si>
  <si>
    <t>UQ2/325N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</si>
</sst>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6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9"/>
      <color indexed="9"/>
      <name val="Tahoma"/>
      <family val="2"/>
    </font>
    <font>
      <b/>
      <sz val="12"/>
      <color indexed="9"/>
      <name val="Tahoma"/>
      <family val="2"/>
    </font>
    <font>
      <b/>
      <sz val="12"/>
      <color rgb="FFC00000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002060"/>
      <name val="Tahoma"/>
      <family val="2"/>
    </font>
    <font>
      <b/>
      <sz val="12"/>
      <color theme="0"/>
      <name val="Tahoma"/>
      <family val="2"/>
    </font>
    <font>
      <b/>
      <sz val="12"/>
      <color indexed="9"/>
      <name val="宋体"/>
      <family val="3"/>
      <charset val="134"/>
    </font>
    <font>
      <sz val="12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Microsoft YaHei UI"/>
      <family val="2"/>
    </font>
    <font>
      <b/>
      <sz val="12"/>
      <color rgb="FFC00000"/>
      <name val="Microsoft YaHei UI"/>
      <family val="2"/>
    </font>
    <font>
      <b/>
      <sz val="12"/>
      <color rgb="FFFF0000"/>
      <name val="Tahoma"/>
      <family val="2"/>
    </font>
    <font>
      <b/>
      <sz val="12"/>
      <color rgb="FFFF0000"/>
      <name val="Microsoft YaHei UI"/>
      <family val="2"/>
    </font>
    <font>
      <sz val="12"/>
      <color rgb="FF000066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strike/>
      <sz val="12"/>
      <color rgb="FF212B60"/>
      <name val="Tahoma"/>
      <family val="2"/>
    </font>
    <font>
      <strike/>
      <sz val="11"/>
      <color theme="1"/>
      <name val="Calibri"/>
      <family val="2"/>
      <scheme val="minor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sz val="9"/>
      <color rgb="FF212B60"/>
      <name val="Tahoma"/>
      <family val="2"/>
    </font>
    <font>
      <b/>
      <sz val="12"/>
      <color theme="8" tint="-0.499984740745262"/>
      <name val="Tahoma"/>
      <family val="2"/>
    </font>
    <font>
      <b/>
      <sz val="12"/>
      <color rgb="FFFFFFFF"/>
      <name val="DengXian"/>
      <family val="3"/>
      <charset val="134"/>
    </font>
    <font>
      <b/>
      <sz val="12"/>
      <color rgb="FFFFFFFF"/>
      <name val="SimSun"/>
      <family val="3"/>
      <charset val="134"/>
    </font>
    <font>
      <b/>
      <sz val="12"/>
      <color rgb="FF000000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theme="2"/>
      <name val="Microsoft YaHei UI"/>
      <family val="2"/>
      <charset val="134"/>
    </font>
    <font>
      <b/>
      <sz val="12"/>
      <color theme="2"/>
      <name val="宋体"/>
      <family val="3"/>
      <charset val="134"/>
    </font>
    <font>
      <b/>
      <sz val="12"/>
      <color rgb="FF002060"/>
      <name val="Tahoma"/>
      <family val="2"/>
    </font>
    <font>
      <sz val="12"/>
      <color rgb="FF1F4E78"/>
      <name val="Tahoma"/>
      <family val="2"/>
    </font>
    <font>
      <sz val="12"/>
      <color theme="8" tint="-0.499984740745262"/>
      <name val="Arial"/>
      <family val="2"/>
    </font>
    <font>
      <sz val="12"/>
      <color rgb="FF002060"/>
      <name val="Arial"/>
      <family val="2"/>
    </font>
    <font>
      <sz val="12"/>
      <color rgb="FF000000"/>
      <name val="Tahoma"/>
      <family val="2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theme="8" tint="-0.499984740745262"/>
      <name val="Microsoft YaHei UI"/>
      <family val="2"/>
    </font>
    <font>
      <b/>
      <sz val="14"/>
      <color theme="0"/>
      <name val="Calibri"/>
      <family val="2"/>
    </font>
    <font>
      <b/>
      <sz val="14"/>
      <color theme="0"/>
      <name val="DengXian"/>
    </font>
    <font>
      <b/>
      <sz val="14"/>
      <color theme="8" tint="-0.499984740745262"/>
      <name val="Calibri"/>
      <family val="2"/>
    </font>
    <font>
      <sz val="14"/>
      <color theme="8" tint="-0.499984740745262"/>
      <name val="Calibri"/>
      <family val="2"/>
    </font>
    <font>
      <sz val="12"/>
      <name val="Times New Roman"/>
      <family val="1"/>
    </font>
    <font>
      <b/>
      <sz val="12"/>
      <color theme="0"/>
      <name val="Tahoma"/>
      <family val="2"/>
      <charset val="1"/>
    </font>
    <font>
      <b/>
      <sz val="12"/>
      <color rgb="FF203764"/>
      <name val="Calibri"/>
      <family val="2"/>
      <scheme val="minor"/>
    </font>
    <font>
      <sz val="12"/>
      <color rgb="FF203764"/>
      <name val="Calibri"/>
      <family val="2"/>
      <scheme val="minor"/>
    </font>
    <font>
      <sz val="14"/>
      <color rgb="FFFF0000"/>
      <name val="Calibri"/>
      <family val="2"/>
    </font>
    <font>
      <sz val="12"/>
      <color rgb="FFFF0000"/>
      <name val="Times New Roman"/>
      <family val="1"/>
    </font>
    <font>
      <sz val="12"/>
      <name val="宋体"/>
      <family val="3"/>
      <charset val="134"/>
    </font>
    <font>
      <sz val="10"/>
      <name val="Calibri"/>
      <family val="3"/>
      <charset val="134"/>
      <scheme val="minor"/>
    </font>
    <font>
      <b/>
      <sz val="10"/>
      <name val="Calibri"/>
      <family val="2"/>
      <scheme val="minor"/>
    </font>
    <font>
      <sz val="9"/>
      <name val="Tahoma"/>
      <family val="2"/>
    </font>
    <font>
      <sz val="10"/>
      <name val="Calibri"/>
      <family val="2"/>
      <scheme val="minor"/>
    </font>
    <font>
      <sz val="9"/>
      <color rgb="FF212B60"/>
      <name val="宋体"/>
      <family val="3"/>
      <charset val="134"/>
    </font>
    <font>
      <sz val="10"/>
      <name val="Arial"/>
      <family val="2"/>
    </font>
    <font>
      <sz val="9"/>
      <name val="Tahoma"/>
      <family val="2"/>
      <charset val="134"/>
    </font>
    <font>
      <b/>
      <sz val="10"/>
      <name val="Calibri"/>
      <family val="3"/>
      <charset val="134"/>
      <scheme val="minor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002060"/>
      <name val="Tahoma"/>
      <family val="2"/>
    </font>
    <font>
      <sz val="11"/>
      <color rgb="FF212B6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</fills>
  <borders count="157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212B60"/>
      </bottom>
      <diagonal/>
    </border>
    <border>
      <left/>
      <right style="medium">
        <color indexed="64"/>
      </right>
      <top style="medium">
        <color indexed="64"/>
      </top>
      <bottom style="thin">
        <color rgb="FF212B60"/>
      </bottom>
      <diagonal/>
    </border>
    <border>
      <left/>
      <right style="thin">
        <color rgb="FF212B60"/>
      </right>
      <top style="thin">
        <color rgb="FF212B60"/>
      </top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/>
      <diagonal/>
    </border>
    <border>
      <left style="thin">
        <color rgb="FF212B60"/>
      </left>
      <right style="medium">
        <color indexed="64"/>
      </right>
      <top style="thin">
        <color rgb="FF212B60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rgb="FF212B60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212B60"/>
      </left>
      <right/>
      <top/>
      <bottom/>
      <diagonal/>
    </border>
    <border>
      <left/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 style="medium">
        <color indexed="64"/>
      </top>
      <bottom style="thin">
        <color rgb="FF212B6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212B60"/>
      </right>
      <top/>
      <bottom style="thin">
        <color rgb="FF212B60"/>
      </bottom>
      <diagonal/>
    </border>
    <border>
      <left style="thin">
        <color rgb="FF212B60"/>
      </left>
      <right style="thin">
        <color rgb="FF212B60"/>
      </right>
      <top/>
      <bottom style="thin">
        <color rgb="FF212B60"/>
      </bottom>
      <diagonal/>
    </border>
    <border>
      <left style="thin">
        <color rgb="FF212B60"/>
      </left>
      <right style="medium">
        <color indexed="64"/>
      </right>
      <top/>
      <bottom style="thin">
        <color rgb="FF212B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212B60"/>
      </right>
      <top/>
      <bottom style="medium">
        <color indexed="64"/>
      </bottom>
      <diagonal/>
    </border>
    <border>
      <left style="thin">
        <color rgb="FF212B60"/>
      </left>
      <right style="thin">
        <color rgb="FF212B60"/>
      </right>
      <top/>
      <bottom style="medium">
        <color indexed="64"/>
      </bottom>
      <diagonal/>
    </border>
    <border>
      <left style="thin">
        <color rgb="FF212B6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212B60"/>
      </left>
      <right/>
      <top style="medium">
        <color rgb="FF212B60"/>
      </top>
      <bottom style="thin">
        <color auto="1"/>
      </bottom>
      <diagonal/>
    </border>
    <border>
      <left style="medium">
        <color rgb="FF212B60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rgb="FF212B60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212B60"/>
      </left>
      <right/>
      <top style="medium">
        <color rgb="FF212B60"/>
      </top>
      <bottom style="medium">
        <color rgb="FF212B60"/>
      </bottom>
      <diagonal/>
    </border>
    <border>
      <left style="medium">
        <color rgb="FF212B60"/>
      </left>
      <right style="medium">
        <color rgb="FF212B60"/>
      </right>
      <top style="medium">
        <color rgb="FF212B6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212B60"/>
      </left>
      <right style="thin">
        <color rgb="FF212B60"/>
      </right>
      <top style="medium">
        <color rgb="FF212B60"/>
      </top>
      <bottom/>
      <diagonal/>
    </border>
    <border>
      <left style="thin">
        <color rgb="FF212B60"/>
      </left>
      <right style="thin">
        <color rgb="FF212B60"/>
      </right>
      <top style="medium">
        <color rgb="FF212B60"/>
      </top>
      <bottom style="thin">
        <color rgb="FF212B60"/>
      </bottom>
      <diagonal/>
    </border>
    <border>
      <left style="thin">
        <color rgb="FF212B60"/>
      </left>
      <right style="medium">
        <color rgb="FF212B60"/>
      </right>
      <top style="medium">
        <color rgb="FF212B60"/>
      </top>
      <bottom style="thin">
        <color rgb="FF212B60"/>
      </bottom>
      <diagonal/>
    </border>
    <border>
      <left style="thin">
        <color rgb="FF212B60"/>
      </left>
      <right style="medium">
        <color rgb="FF212B60"/>
      </right>
      <top style="thin">
        <color rgb="FF212B6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4" fillId="0" borderId="1" applyAlignment="0">
      <alignment horizontal="center" vertical="center" wrapText="1"/>
    </xf>
    <xf numFmtId="165" fontId="6" fillId="3" borderId="1">
      <alignment vertical="center"/>
    </xf>
    <xf numFmtId="164" fontId="27" fillId="0" borderId="0"/>
  </cellStyleXfs>
  <cellXfs count="498">
    <xf numFmtId="0" fontId="0" fillId="0" borderId="0" xfId="0"/>
    <xf numFmtId="0" fontId="3" fillId="0" borderId="0" xfId="0" applyFont="1"/>
    <xf numFmtId="164" fontId="5" fillId="0" borderId="0" xfId="1" applyFont="1" applyBorder="1" applyAlignment="1">
      <alignment horizontal="center" vertical="center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9" fillId="4" borderId="6" xfId="0" applyFont="1" applyFill="1" applyBorder="1" applyAlignment="1" applyProtection="1">
      <alignment horizontal="center" vertical="center" wrapText="1"/>
      <protection hidden="1"/>
    </xf>
    <xf numFmtId="0" fontId="9" fillId="4" borderId="7" xfId="0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164" fontId="10" fillId="0" borderId="14" xfId="1" quotePrefix="1" applyFont="1" applyBorder="1" applyAlignment="1">
      <alignment horizontal="center" vertical="center"/>
    </xf>
    <xf numFmtId="0" fontId="11" fillId="0" borderId="0" xfId="0" applyFont="1"/>
    <xf numFmtId="164" fontId="10" fillId="0" borderId="11" xfId="1" quotePrefix="1" applyFont="1" applyBorder="1" applyAlignment="1">
      <alignment horizontal="center" vertical="center"/>
    </xf>
    <xf numFmtId="164" fontId="10" fillId="0" borderId="12" xfId="1" quotePrefix="1" applyFont="1" applyBorder="1" applyAlignment="1">
      <alignment horizontal="center" vertical="center"/>
    </xf>
    <xf numFmtId="164" fontId="10" fillId="0" borderId="17" xfId="1" quotePrefix="1" applyFont="1" applyBorder="1" applyAlignment="1">
      <alignment horizontal="center" vertical="center"/>
    </xf>
    <xf numFmtId="0" fontId="10" fillId="0" borderId="18" xfId="0" applyFont="1" applyBorder="1"/>
    <xf numFmtId="0" fontId="10" fillId="0" borderId="19" xfId="0" applyFont="1" applyBorder="1"/>
    <xf numFmtId="164" fontId="10" fillId="0" borderId="20" xfId="1" quotePrefix="1" applyFont="1" applyBorder="1" applyAlignment="1">
      <alignment horizontal="center" vertical="center"/>
    </xf>
    <xf numFmtId="164" fontId="10" fillId="0" borderId="21" xfId="1" quotePrefix="1" applyFont="1" applyBorder="1" applyAlignment="1">
      <alignment horizontal="center" vertical="center"/>
    </xf>
    <xf numFmtId="0" fontId="10" fillId="0" borderId="0" xfId="0" applyFont="1"/>
    <xf numFmtId="165" fontId="12" fillId="0" borderId="0" xfId="0" applyNumberFormat="1" applyFont="1" applyAlignment="1">
      <alignment horizontal="center"/>
    </xf>
    <xf numFmtId="0" fontId="9" fillId="4" borderId="24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26" xfId="0" applyFont="1" applyFill="1" applyBorder="1" applyAlignment="1" applyProtection="1">
      <alignment horizontal="center" vertical="center" wrapText="1"/>
      <protection hidden="1"/>
    </xf>
    <xf numFmtId="164" fontId="10" fillId="0" borderId="14" xfId="1" applyFont="1" applyBorder="1" applyAlignment="1">
      <alignment horizontal="center" vertical="center"/>
    </xf>
    <xf numFmtId="164" fontId="10" fillId="0" borderId="15" xfId="1" applyFont="1" applyBorder="1" applyAlignment="1">
      <alignment horizontal="center" vertical="center"/>
    </xf>
    <xf numFmtId="164" fontId="10" fillId="0" borderId="12" xfId="1" applyFont="1" applyBorder="1" applyAlignment="1">
      <alignment horizontal="center" vertical="center"/>
    </xf>
    <xf numFmtId="164" fontId="10" fillId="0" borderId="17" xfId="1" applyFont="1" applyBorder="1" applyAlignment="1">
      <alignment horizontal="center" vertical="center"/>
    </xf>
    <xf numFmtId="164" fontId="10" fillId="0" borderId="20" xfId="1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164" fontId="14" fillId="7" borderId="0" xfId="1" quotePrefix="1" applyFont="1" applyFill="1" applyBorder="1" applyAlignment="1">
      <alignment horizontal="center" vertical="center"/>
    </xf>
    <xf numFmtId="164" fontId="14" fillId="7" borderId="0" xfId="1" applyFont="1" applyFill="1" applyBorder="1" applyAlignment="1">
      <alignment horizontal="center" vertical="center"/>
    </xf>
    <xf numFmtId="165" fontId="7" fillId="7" borderId="0" xfId="2" applyFont="1" applyFill="1" applyBorder="1">
      <alignment vertical="center"/>
    </xf>
    <xf numFmtId="0" fontId="9" fillId="6" borderId="5" xfId="0" applyFont="1" applyFill="1" applyBorder="1" applyAlignment="1">
      <alignment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4" borderId="0" xfId="0" applyFont="1" applyFill="1" applyAlignment="1" applyProtection="1">
      <alignment horizontal="center" vertical="center" wrapText="1"/>
      <protection hidden="1"/>
    </xf>
    <xf numFmtId="164" fontId="14" fillId="0" borderId="0" xfId="1" quotePrefix="1" applyFont="1" applyBorder="1" applyAlignment="1">
      <alignment horizontal="center" vertical="center"/>
    </xf>
    <xf numFmtId="164" fontId="22" fillId="0" borderId="0" xfId="1" quotePrefix="1" applyFont="1" applyBorder="1" applyAlignment="1">
      <alignment horizontal="center" vertical="center"/>
    </xf>
    <xf numFmtId="0" fontId="9" fillId="6" borderId="38" xfId="0" applyFont="1" applyFill="1" applyBorder="1" applyAlignment="1">
      <alignment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164" fontId="14" fillId="0" borderId="12" xfId="1" applyFont="1" applyBorder="1" applyAlignment="1">
      <alignment horizontal="center" vertical="center"/>
    </xf>
    <xf numFmtId="164" fontId="14" fillId="0" borderId="12" xfId="1" quotePrefix="1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164" fontId="14" fillId="0" borderId="20" xfId="1" applyFont="1" applyBorder="1" applyAlignment="1">
      <alignment horizontal="center" vertical="center"/>
    </xf>
    <xf numFmtId="164" fontId="23" fillId="0" borderId="0" xfId="1" quotePrefix="1" applyFont="1" applyBorder="1" applyAlignment="1">
      <alignment horizontal="center" vertical="center"/>
    </xf>
    <xf numFmtId="0" fontId="24" fillId="0" borderId="0" xfId="0" applyFont="1"/>
    <xf numFmtId="164" fontId="14" fillId="0" borderId="0" xfId="1" applyFont="1" applyBorder="1" applyAlignment="1">
      <alignment horizontal="center" vertical="center"/>
    </xf>
    <xf numFmtId="165" fontId="12" fillId="3" borderId="42" xfId="2" applyFont="1" applyBorder="1">
      <alignment vertical="center"/>
    </xf>
    <xf numFmtId="165" fontId="12" fillId="3" borderId="0" xfId="2" applyFont="1" applyBorder="1">
      <alignment vertical="center"/>
    </xf>
    <xf numFmtId="164" fontId="9" fillId="4" borderId="5" xfId="3" applyFont="1" applyFill="1" applyBorder="1" applyAlignment="1" applyProtection="1">
      <alignment horizontal="left" vertical="center" wrapText="1"/>
      <protection hidden="1"/>
    </xf>
    <xf numFmtId="164" fontId="9" fillId="4" borderId="43" xfId="3" applyFont="1" applyFill="1" applyBorder="1" applyAlignment="1" applyProtection="1">
      <alignment horizontal="center" vertical="center" wrapText="1"/>
      <protection hidden="1"/>
    </xf>
    <xf numFmtId="164" fontId="9" fillId="4" borderId="44" xfId="3" applyFont="1" applyFill="1" applyBorder="1" applyAlignment="1" applyProtection="1">
      <alignment horizontal="center" vertical="center" wrapText="1"/>
      <protection hidden="1"/>
    </xf>
    <xf numFmtId="164" fontId="9" fillId="4" borderId="45" xfId="3" applyFont="1" applyFill="1" applyBorder="1" applyAlignment="1" applyProtection="1">
      <alignment horizontal="center" vertical="center" wrapText="1"/>
      <protection hidden="1"/>
    </xf>
    <xf numFmtId="164" fontId="22" fillId="0" borderId="10" xfId="1" quotePrefix="1" applyFont="1" applyBorder="1" applyAlignment="1">
      <alignment horizontal="left" vertical="center"/>
    </xf>
    <xf numFmtId="164" fontId="14" fillId="0" borderId="4" xfId="1" quotePrefix="1" applyFont="1" applyBorder="1" applyAlignment="1">
      <alignment horizontal="center" vertical="center"/>
    </xf>
    <xf numFmtId="164" fontId="14" fillId="0" borderId="46" xfId="1" quotePrefix="1" applyFont="1" applyBorder="1" applyAlignment="1">
      <alignment horizontal="center" vertical="center"/>
    </xf>
    <xf numFmtId="164" fontId="14" fillId="0" borderId="47" xfId="1" quotePrefix="1" applyFont="1" applyBorder="1" applyAlignment="1">
      <alignment horizontal="center" vertical="center"/>
    </xf>
    <xf numFmtId="164" fontId="14" fillId="0" borderId="48" xfId="1" quotePrefix="1" applyFont="1" applyBorder="1" applyAlignment="1">
      <alignment horizontal="center" vertical="center"/>
    </xf>
    <xf numFmtId="164" fontId="22" fillId="0" borderId="16" xfId="1" quotePrefix="1" applyFont="1" applyBorder="1" applyAlignment="1">
      <alignment horizontal="left" vertical="center" wrapText="1"/>
    </xf>
    <xf numFmtId="164" fontId="14" fillId="0" borderId="49" xfId="1" quotePrefix="1" applyFont="1" applyBorder="1" applyAlignment="1">
      <alignment horizontal="center" vertical="center"/>
    </xf>
    <xf numFmtId="164" fontId="14" fillId="0" borderId="50" xfId="1" quotePrefix="1" applyFont="1" applyBorder="1" applyAlignment="1">
      <alignment horizontal="center" vertical="center"/>
    </xf>
    <xf numFmtId="164" fontId="14" fillId="0" borderId="51" xfId="1" quotePrefix="1" applyFont="1" applyBorder="1" applyAlignment="1">
      <alignment horizontal="center" vertical="center"/>
    </xf>
    <xf numFmtId="164" fontId="14" fillId="0" borderId="52" xfId="1" quotePrefix="1" applyFont="1" applyBorder="1" applyAlignment="1">
      <alignment horizontal="center" vertical="center"/>
    </xf>
    <xf numFmtId="164" fontId="14" fillId="0" borderId="16" xfId="1" quotePrefix="1" applyFont="1" applyBorder="1" applyAlignment="1">
      <alignment horizontal="left" vertical="center"/>
    </xf>
    <xf numFmtId="164" fontId="14" fillId="0" borderId="54" xfId="1" quotePrefix="1" applyFont="1" applyBorder="1" applyAlignment="1">
      <alignment horizontal="center" vertical="center"/>
    </xf>
    <xf numFmtId="164" fontId="14" fillId="0" borderId="55" xfId="1" quotePrefix="1" applyFont="1" applyBorder="1" applyAlignment="1">
      <alignment horizontal="center" vertical="center"/>
    </xf>
    <xf numFmtId="164" fontId="14" fillId="0" borderId="56" xfId="1" quotePrefix="1" applyFont="1" applyBorder="1" applyAlignment="1">
      <alignment horizontal="center" vertical="center"/>
    </xf>
    <xf numFmtId="164" fontId="14" fillId="0" borderId="57" xfId="1" quotePrefix="1" applyFont="1" applyBorder="1" applyAlignment="1">
      <alignment horizontal="center" vertical="center"/>
    </xf>
    <xf numFmtId="164" fontId="10" fillId="0" borderId="42" xfId="1" applyFont="1" applyBorder="1" applyAlignment="1">
      <alignment vertical="center" wrapText="1"/>
    </xf>
    <xf numFmtId="165" fontId="12" fillId="7" borderId="0" xfId="2" applyFont="1" applyFill="1" applyBorder="1">
      <alignment vertical="center"/>
    </xf>
    <xf numFmtId="0" fontId="28" fillId="4" borderId="5" xfId="0" applyFont="1" applyFill="1" applyBorder="1" applyAlignment="1" applyProtection="1">
      <alignment horizontal="left" vertical="center" wrapText="1"/>
      <protection hidden="1"/>
    </xf>
    <xf numFmtId="0" fontId="28" fillId="4" borderId="6" xfId="0" applyFont="1" applyFill="1" applyBorder="1" applyAlignment="1" applyProtection="1">
      <alignment horizontal="center" vertical="center" wrapText="1"/>
      <protection hidden="1"/>
    </xf>
    <xf numFmtId="0" fontId="28" fillId="4" borderId="7" xfId="0" applyFont="1" applyFill="1" applyBorder="1" applyAlignment="1" applyProtection="1">
      <alignment horizontal="center" vertical="center" wrapText="1"/>
      <protection hidden="1"/>
    </xf>
    <xf numFmtId="0" fontId="28" fillId="0" borderId="7" xfId="0" applyFont="1" applyBorder="1" applyAlignment="1" applyProtection="1">
      <alignment horizontal="center" vertical="center" wrapText="1"/>
      <protection hidden="1"/>
    </xf>
    <xf numFmtId="0" fontId="28" fillId="0" borderId="8" xfId="0" applyFont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164" fontId="22" fillId="0" borderId="14" xfId="1" quotePrefix="1" applyFont="1" applyBorder="1" applyAlignment="1">
      <alignment horizontal="center" vertical="center"/>
    </xf>
    <xf numFmtId="164" fontId="22" fillId="0" borderId="58" xfId="1" applyFont="1" applyBorder="1" applyAlignment="1">
      <alignment horizontal="center" vertical="center"/>
    </xf>
    <xf numFmtId="164" fontId="22" fillId="0" borderId="28" xfId="1" applyFont="1" applyBorder="1" applyAlignment="1">
      <alignment horizontal="center" vertical="center"/>
    </xf>
    <xf numFmtId="164" fontId="22" fillId="0" borderId="14" xfId="1" applyFont="1" applyBorder="1" applyAlignment="1">
      <alignment horizontal="center" vertical="center"/>
    </xf>
    <xf numFmtId="164" fontId="22" fillId="0" borderId="15" xfId="1" applyFont="1" applyBorder="1" applyAlignment="1">
      <alignment horizontal="center" vertical="center"/>
    </xf>
    <xf numFmtId="164" fontId="22" fillId="0" borderId="0" xfId="1" applyFont="1" applyBorder="1" applyAlignment="1">
      <alignment horizontal="center" vertical="center"/>
    </xf>
    <xf numFmtId="164" fontId="22" fillId="7" borderId="12" xfId="1" quotePrefix="1" applyFont="1" applyFill="1" applyBorder="1" applyAlignment="1">
      <alignment horizontal="center" vertical="center"/>
    </xf>
    <xf numFmtId="164" fontId="22" fillId="0" borderId="9" xfId="1" applyFont="1" applyBorder="1" applyAlignment="1">
      <alignment horizontal="center" vertical="center"/>
    </xf>
    <xf numFmtId="164" fontId="22" fillId="0" borderId="18" xfId="1" applyFont="1" applyBorder="1" applyAlignment="1">
      <alignment horizontal="center" vertical="center"/>
    </xf>
    <xf numFmtId="164" fontId="22" fillId="0" borderId="12" xfId="1" applyFont="1" applyBorder="1" applyAlignment="1">
      <alignment horizontal="center" vertical="center"/>
    </xf>
    <xf numFmtId="164" fontId="22" fillId="0" borderId="17" xfId="1" applyFont="1" applyBorder="1" applyAlignment="1">
      <alignment horizontal="center" vertical="center"/>
    </xf>
    <xf numFmtId="164" fontId="22" fillId="7" borderId="0" xfId="1" applyFont="1" applyFill="1" applyBorder="1" applyAlignment="1">
      <alignment horizontal="center" vertical="center"/>
    </xf>
    <xf numFmtId="164" fontId="22" fillId="7" borderId="20" xfId="1" quotePrefix="1" applyFont="1" applyFill="1" applyBorder="1" applyAlignment="1">
      <alignment horizontal="center" vertical="center"/>
    </xf>
    <xf numFmtId="164" fontId="22" fillId="0" borderId="59" xfId="1" applyFont="1" applyBorder="1" applyAlignment="1">
      <alignment horizontal="center" vertical="center"/>
    </xf>
    <xf numFmtId="164" fontId="22" fillId="0" borderId="19" xfId="1" applyFont="1" applyBorder="1" applyAlignment="1">
      <alignment horizontal="center" vertical="center"/>
    </xf>
    <xf numFmtId="164" fontId="22" fillId="0" borderId="20" xfId="1" applyFont="1" applyBorder="1" applyAlignment="1">
      <alignment horizontal="center" vertical="center"/>
    </xf>
    <xf numFmtId="164" fontId="22" fillId="0" borderId="21" xfId="1" applyFont="1" applyBorder="1" applyAlignment="1">
      <alignment horizontal="center" vertical="center"/>
    </xf>
    <xf numFmtId="164" fontId="14" fillId="0" borderId="60" xfId="1" quotePrefix="1" applyFont="1" applyBorder="1" applyAlignment="1">
      <alignment horizontal="left" vertical="center"/>
    </xf>
    <xf numFmtId="164" fontId="22" fillId="0" borderId="13" xfId="1" quotePrefix="1" applyFont="1" applyBorder="1" applyAlignment="1">
      <alignment horizontal="center" vertical="center"/>
    </xf>
    <xf numFmtId="164" fontId="22" fillId="7" borderId="11" xfId="1" quotePrefix="1" applyFont="1" applyFill="1" applyBorder="1" applyAlignment="1">
      <alignment horizontal="center" vertical="center"/>
    </xf>
    <xf numFmtId="164" fontId="22" fillId="7" borderId="62" xfId="1" quotePrefix="1" applyFont="1" applyFill="1" applyBorder="1" applyAlignment="1">
      <alignment horizontal="center" vertical="center"/>
    </xf>
    <xf numFmtId="0" fontId="22" fillId="0" borderId="10" xfId="0" applyFont="1" applyBorder="1"/>
    <xf numFmtId="0" fontId="22" fillId="7" borderId="16" xfId="0" applyFont="1" applyFill="1" applyBorder="1"/>
    <xf numFmtId="0" fontId="22" fillId="0" borderId="16" xfId="0" applyFont="1" applyBorder="1"/>
    <xf numFmtId="0" fontId="22" fillId="0" borderId="60" xfId="0" applyFont="1" applyBorder="1"/>
    <xf numFmtId="0" fontId="3" fillId="0" borderId="0" xfId="0" applyFont="1" applyAlignment="1">
      <alignment horizontal="left"/>
    </xf>
    <xf numFmtId="0" fontId="14" fillId="0" borderId="0" xfId="0" applyFont="1"/>
    <xf numFmtId="0" fontId="31" fillId="6" borderId="3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vertical="center"/>
    </xf>
    <xf numFmtId="164" fontId="14" fillId="0" borderId="14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7" borderId="16" xfId="0" applyFont="1" applyFill="1" applyBorder="1"/>
    <xf numFmtId="164" fontId="14" fillId="0" borderId="12" xfId="0" applyNumberFormat="1" applyFont="1" applyBorder="1" applyAlignment="1">
      <alignment horizontal="center"/>
    </xf>
    <xf numFmtId="16" fontId="14" fillId="0" borderId="12" xfId="0" applyNumberFormat="1" applyFont="1" applyBorder="1" applyAlignment="1">
      <alignment horizontal="center" vertical="center"/>
    </xf>
    <xf numFmtId="16" fontId="14" fillId="0" borderId="17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0" fillId="7" borderId="53" xfId="0" applyFont="1" applyFill="1" applyBorder="1" applyAlignment="1">
      <alignment vertical="center"/>
    </xf>
    <xf numFmtId="164" fontId="14" fillId="0" borderId="20" xfId="0" applyNumberFormat="1" applyFont="1" applyBorder="1" applyAlignment="1">
      <alignment horizontal="center"/>
    </xf>
    <xf numFmtId="16" fontId="14" fillId="0" borderId="20" xfId="0" applyNumberFormat="1" applyFont="1" applyBorder="1" applyAlignment="1">
      <alignment horizontal="center" vertical="center"/>
    </xf>
    <xf numFmtId="16" fontId="14" fillId="0" borderId="21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16" fontId="14" fillId="0" borderId="0" xfId="0" applyNumberFormat="1" applyFont="1" applyAlignment="1">
      <alignment horizontal="center" vertical="center"/>
    </xf>
    <xf numFmtId="0" fontId="10" fillId="7" borderId="10" xfId="0" applyFont="1" applyFill="1" applyBorder="1" applyAlignment="1">
      <alignment vertical="center"/>
    </xf>
    <xf numFmtId="16" fontId="10" fillId="0" borderId="13" xfId="0" applyNumberFormat="1" applyFont="1" applyBorder="1" applyAlignment="1">
      <alignment horizontal="center" vertical="center"/>
    </xf>
    <xf numFmtId="164" fontId="14" fillId="0" borderId="14" xfId="1" quotePrefix="1" applyFont="1" applyBorder="1" applyAlignment="1">
      <alignment horizontal="center" vertical="center"/>
    </xf>
    <xf numFmtId="164" fontId="14" fillId="0" borderId="14" xfId="1" applyFont="1" applyBorder="1" applyAlignment="1">
      <alignment horizontal="center" vertical="center"/>
    </xf>
    <xf numFmtId="164" fontId="14" fillId="0" borderId="11" xfId="1" quotePrefix="1" applyFont="1" applyBorder="1" applyAlignment="1">
      <alignment horizontal="center" vertical="center"/>
    </xf>
    <xf numFmtId="164" fontId="10" fillId="0" borderId="62" xfId="1" quotePrefix="1" applyFont="1" applyBorder="1" applyAlignment="1">
      <alignment horizontal="center" vertical="center"/>
    </xf>
    <xf numFmtId="164" fontId="14" fillId="0" borderId="0" xfId="1" applyFont="1" applyBorder="1" applyAlignment="1"/>
    <xf numFmtId="164" fontId="14" fillId="0" borderId="0" xfId="1" quotePrefix="1" applyFont="1" applyBorder="1" applyAlignment="1">
      <alignment horizontal="center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164" fontId="14" fillId="0" borderId="13" xfId="1" applyFont="1" applyBorder="1" applyAlignment="1">
      <alignment horizontal="center" vertical="center"/>
    </xf>
    <xf numFmtId="164" fontId="14" fillId="0" borderId="15" xfId="1" quotePrefix="1" applyFont="1" applyBorder="1" applyAlignment="1">
      <alignment horizontal="center"/>
    </xf>
    <xf numFmtId="0" fontId="10" fillId="0" borderId="16" xfId="0" applyFont="1" applyBorder="1"/>
    <xf numFmtId="164" fontId="14" fillId="0" borderId="17" xfId="1" quotePrefix="1" applyFont="1" applyBorder="1" applyAlignment="1">
      <alignment horizontal="center"/>
    </xf>
    <xf numFmtId="164" fontId="14" fillId="0" borderId="11" xfId="1" applyFont="1" applyBorder="1" applyAlignment="1">
      <alignment horizontal="center" vertical="center"/>
    </xf>
    <xf numFmtId="164" fontId="14" fillId="0" borderId="17" xfId="1" applyFont="1" applyBorder="1" applyAlignment="1">
      <alignment horizontal="center"/>
    </xf>
    <xf numFmtId="0" fontId="10" fillId="0" borderId="53" xfId="0" applyFont="1" applyBorder="1"/>
    <xf numFmtId="164" fontId="14" fillId="0" borderId="62" xfId="1" applyFont="1" applyBorder="1" applyAlignment="1">
      <alignment horizontal="center" vertical="center"/>
    </xf>
    <xf numFmtId="164" fontId="14" fillId="0" borderId="20" xfId="1" quotePrefix="1" applyFont="1" applyBorder="1" applyAlignment="1">
      <alignment horizontal="center" vertical="center"/>
    </xf>
    <xf numFmtId="164" fontId="14" fillId="0" borderId="21" xfId="1" applyFont="1" applyBorder="1" applyAlignment="1">
      <alignment horizontal="center"/>
    </xf>
    <xf numFmtId="0" fontId="10" fillId="7" borderId="0" xfId="0" applyFont="1" applyFill="1"/>
    <xf numFmtId="164" fontId="10" fillId="0" borderId="0" xfId="0" applyNumberFormat="1" applyFont="1" applyAlignment="1">
      <alignment horizontal="center" vertical="center"/>
    </xf>
    <xf numFmtId="164" fontId="10" fillId="0" borderId="0" xfId="1" applyFont="1" applyBorder="1" applyAlignment="1">
      <alignment horizontal="center" vertical="center"/>
    </xf>
    <xf numFmtId="164" fontId="10" fillId="0" borderId="0" xfId="1" applyFont="1" applyBorder="1" applyAlignment="1">
      <alignment horizontal="center"/>
    </xf>
    <xf numFmtId="0" fontId="9" fillId="7" borderId="61" xfId="0" applyFont="1" applyFill="1" applyBorder="1" applyAlignment="1" applyProtection="1">
      <alignment vertical="center"/>
      <protection hidden="1"/>
    </xf>
    <xf numFmtId="0" fontId="9" fillId="4" borderId="63" xfId="0" applyFont="1" applyFill="1" applyBorder="1" applyAlignment="1" applyProtection="1">
      <alignment horizontal="center" vertical="center" wrapText="1"/>
      <protection hidden="1"/>
    </xf>
    <xf numFmtId="0" fontId="9" fillId="4" borderId="64" xfId="0" applyFont="1" applyFill="1" applyBorder="1" applyAlignment="1" applyProtection="1">
      <alignment horizontal="center" vertical="center" wrapText="1"/>
      <protection hidden="1"/>
    </xf>
    <xf numFmtId="0" fontId="9" fillId="4" borderId="65" xfId="0" applyFont="1" applyFill="1" applyBorder="1" applyAlignment="1" applyProtection="1">
      <alignment horizontal="center" vertical="center"/>
      <protection hidden="1"/>
    </xf>
    <xf numFmtId="0" fontId="10" fillId="0" borderId="10" xfId="0" applyFont="1" applyBorder="1"/>
    <xf numFmtId="164" fontId="10" fillId="0" borderId="13" xfId="1" applyFont="1" applyBorder="1" applyAlignment="1">
      <alignment horizontal="center" vertical="center"/>
    </xf>
    <xf numFmtId="0" fontId="10" fillId="7" borderId="16" xfId="0" applyFont="1" applyFill="1" applyBorder="1"/>
    <xf numFmtId="164" fontId="10" fillId="0" borderId="66" xfId="0" applyNumberFormat="1" applyFont="1" applyBorder="1" applyAlignment="1">
      <alignment horizontal="center" vertical="center"/>
    </xf>
    <xf numFmtId="164" fontId="10" fillId="0" borderId="67" xfId="0" applyNumberFormat="1" applyFont="1" applyBorder="1" applyAlignment="1">
      <alignment horizontal="center" vertical="center"/>
    </xf>
    <xf numFmtId="164" fontId="10" fillId="0" borderId="68" xfId="1" applyFont="1" applyBorder="1" applyAlignment="1">
      <alignment horizontal="center" vertical="center"/>
    </xf>
    <xf numFmtId="0" fontId="10" fillId="7" borderId="53" xfId="0" applyFont="1" applyFill="1" applyBorder="1"/>
    <xf numFmtId="164" fontId="10" fillId="0" borderId="69" xfId="0" applyNumberFormat="1" applyFont="1" applyBorder="1" applyAlignment="1">
      <alignment horizontal="center" vertical="center"/>
    </xf>
    <xf numFmtId="164" fontId="10" fillId="0" borderId="70" xfId="0" applyNumberFormat="1" applyFont="1" applyBorder="1" applyAlignment="1">
      <alignment horizontal="center" vertical="center"/>
    </xf>
    <xf numFmtId="164" fontId="10" fillId="0" borderId="71" xfId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9" fillId="4" borderId="61" xfId="0" applyFont="1" applyFill="1" applyBorder="1" applyAlignment="1" applyProtection="1">
      <alignment vertical="center" wrapText="1"/>
      <protection hidden="1"/>
    </xf>
    <xf numFmtId="0" fontId="9" fillId="4" borderId="72" xfId="0" applyFont="1" applyFill="1" applyBorder="1" applyAlignment="1" applyProtection="1">
      <alignment horizontal="center" vertical="center" wrapText="1"/>
      <protection hidden="1"/>
    </xf>
    <xf numFmtId="0" fontId="9" fillId="4" borderId="73" xfId="0" applyFont="1" applyFill="1" applyBorder="1" applyAlignment="1" applyProtection="1">
      <alignment horizontal="center" vertical="center" wrapText="1"/>
      <protection hidden="1"/>
    </xf>
    <xf numFmtId="0" fontId="9" fillId="0" borderId="73" xfId="0" applyFont="1" applyBorder="1" applyAlignment="1">
      <alignment horizontal="center" vertical="center" wrapText="1"/>
    </xf>
    <xf numFmtId="0" fontId="9" fillId="4" borderId="74" xfId="0" applyFont="1" applyFill="1" applyBorder="1" applyAlignment="1" applyProtection="1">
      <alignment horizontal="center" vertical="center" wrapText="1"/>
      <protection hidden="1"/>
    </xf>
    <xf numFmtId="164" fontId="14" fillId="0" borderId="13" xfId="1" quotePrefix="1" applyFont="1" applyBorder="1" applyAlignment="1">
      <alignment horizontal="center" vertical="center"/>
    </xf>
    <xf numFmtId="164" fontId="14" fillId="0" borderId="14" xfId="1" quotePrefix="1" applyFont="1" applyBorder="1" applyAlignment="1">
      <alignment horizontal="center"/>
    </xf>
    <xf numFmtId="164" fontId="14" fillId="0" borderId="14" xfId="0" applyNumberFormat="1" applyFont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center"/>
    </xf>
    <xf numFmtId="164" fontId="14" fillId="0" borderId="17" xfId="1" quotePrefix="1" applyFont="1" applyBorder="1" applyAlignment="1">
      <alignment horizontal="center" vertical="center"/>
    </xf>
    <xf numFmtId="0" fontId="22" fillId="0" borderId="0" xfId="0" applyFont="1"/>
    <xf numFmtId="164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0" fontId="22" fillId="7" borderId="31" xfId="0" applyFont="1" applyFill="1" applyBorder="1"/>
    <xf numFmtId="0" fontId="36" fillId="4" borderId="5" xfId="0" applyFont="1" applyFill="1" applyBorder="1" applyAlignment="1" applyProtection="1">
      <alignment vertical="center" wrapText="1"/>
      <protection hidden="1"/>
    </xf>
    <xf numFmtId="0" fontId="36" fillId="4" borderId="75" xfId="0" applyFont="1" applyFill="1" applyBorder="1" applyAlignment="1" applyProtection="1">
      <alignment horizontal="center" vertical="center" wrapText="1"/>
      <protection hidden="1"/>
    </xf>
    <xf numFmtId="0" fontId="36" fillId="4" borderId="76" xfId="0" applyFont="1" applyFill="1" applyBorder="1" applyAlignment="1" applyProtection="1">
      <alignment horizontal="center" vertical="center" wrapText="1"/>
      <protection hidden="1"/>
    </xf>
    <xf numFmtId="0" fontId="36" fillId="0" borderId="77" xfId="0" applyFont="1" applyBorder="1" applyAlignment="1">
      <alignment horizontal="center" vertical="center" wrapText="1"/>
    </xf>
    <xf numFmtId="0" fontId="22" fillId="0" borderId="5" xfId="0" applyFont="1" applyBorder="1"/>
    <xf numFmtId="164" fontId="22" fillId="0" borderId="11" xfId="1" quotePrefix="1" applyFont="1" applyBorder="1" applyAlignment="1">
      <alignment horizontal="center" vertical="center"/>
    </xf>
    <xf numFmtId="164" fontId="22" fillId="0" borderId="76" xfId="1" quotePrefix="1" applyFont="1" applyBorder="1" applyAlignment="1">
      <alignment horizontal="center" vertical="center"/>
    </xf>
    <xf numFmtId="164" fontId="22" fillId="0" borderId="76" xfId="1" applyFont="1" applyBorder="1" applyAlignment="1">
      <alignment horizontal="center" vertical="center"/>
    </xf>
    <xf numFmtId="164" fontId="22" fillId="0" borderId="76" xfId="1" applyFont="1" applyBorder="1" applyAlignment="1">
      <alignment horizontal="center"/>
    </xf>
    <xf numFmtId="164" fontId="22" fillId="0" borderId="76" xfId="0" applyNumberFormat="1" applyFont="1" applyBorder="1" applyAlignment="1">
      <alignment horizontal="center" vertical="center" wrapText="1"/>
    </xf>
    <xf numFmtId="164" fontId="22" fillId="0" borderId="77" xfId="0" applyNumberFormat="1" applyFont="1" applyBorder="1" applyAlignment="1">
      <alignment horizontal="center"/>
    </xf>
    <xf numFmtId="164" fontId="22" fillId="0" borderId="12" xfId="1" quotePrefix="1" applyFont="1" applyBorder="1" applyAlignment="1">
      <alignment horizontal="center" vertical="center"/>
    </xf>
    <xf numFmtId="164" fontId="22" fillId="0" borderId="12" xfId="1" applyFont="1" applyBorder="1" applyAlignment="1">
      <alignment horizontal="center"/>
    </xf>
    <xf numFmtId="164" fontId="22" fillId="0" borderId="12" xfId="0" applyNumberFormat="1" applyFont="1" applyBorder="1" applyAlignment="1">
      <alignment horizontal="center" vertical="center" wrapText="1"/>
    </xf>
    <xf numFmtId="164" fontId="22" fillId="0" borderId="17" xfId="0" applyNumberFormat="1" applyFont="1" applyBorder="1" applyAlignment="1">
      <alignment horizontal="center"/>
    </xf>
    <xf numFmtId="164" fontId="22" fillId="0" borderId="11" xfId="0" applyNumberFormat="1" applyFont="1" applyBorder="1" applyAlignment="1">
      <alignment horizontal="center" vertical="center"/>
    </xf>
    <xf numFmtId="0" fontId="14" fillId="7" borderId="0" xfId="0" applyFont="1" applyFill="1"/>
    <xf numFmtId="164" fontId="22" fillId="0" borderId="62" xfId="0" applyNumberFormat="1" applyFont="1" applyBorder="1" applyAlignment="1">
      <alignment horizontal="center" vertical="center"/>
    </xf>
    <xf numFmtId="164" fontId="22" fillId="0" borderId="20" xfId="1" quotePrefix="1" applyFont="1" applyBorder="1" applyAlignment="1">
      <alignment horizontal="center" vertical="center"/>
    </xf>
    <xf numFmtId="164" fontId="22" fillId="0" borderId="20" xfId="1" applyFont="1" applyBorder="1" applyAlignment="1">
      <alignment horizontal="center"/>
    </xf>
    <xf numFmtId="164" fontId="22" fillId="0" borderId="20" xfId="0" applyNumberFormat="1" applyFont="1" applyBorder="1" applyAlignment="1">
      <alignment horizontal="center" vertical="center" wrapText="1"/>
    </xf>
    <xf numFmtId="164" fontId="22" fillId="0" borderId="21" xfId="0" applyNumberFormat="1" applyFont="1" applyBorder="1" applyAlignment="1">
      <alignment horizontal="center"/>
    </xf>
    <xf numFmtId="0" fontId="22" fillId="7" borderId="0" xfId="0" applyFont="1" applyFill="1"/>
    <xf numFmtId="0" fontId="9" fillId="4" borderId="79" xfId="0" applyFont="1" applyFill="1" applyBorder="1" applyAlignment="1" applyProtection="1">
      <alignment horizontal="left" vertical="center" wrapText="1"/>
      <protection hidden="1"/>
    </xf>
    <xf numFmtId="0" fontId="28" fillId="4" borderId="73" xfId="0" applyFont="1" applyFill="1" applyBorder="1" applyAlignment="1" applyProtection="1">
      <alignment horizontal="center" vertical="center" wrapText="1"/>
      <protection hidden="1"/>
    </xf>
    <xf numFmtId="0" fontId="9" fillId="4" borderId="80" xfId="0" applyFont="1" applyFill="1" applyBorder="1" applyAlignment="1" applyProtection="1">
      <alignment horizontal="center" vertical="center" wrapText="1"/>
      <protection hidden="1"/>
    </xf>
    <xf numFmtId="164" fontId="14" fillId="0" borderId="83" xfId="1" quotePrefix="1" applyFont="1" applyBorder="1" applyAlignment="1">
      <alignment horizontal="center" vertical="center"/>
    </xf>
    <xf numFmtId="164" fontId="14" fillId="0" borderId="12" xfId="1" quotePrefix="1" applyFont="1" applyBorder="1" applyAlignment="1">
      <alignment horizontal="center"/>
    </xf>
    <xf numFmtId="0" fontId="22" fillId="0" borderId="85" xfId="0" applyFont="1" applyBorder="1"/>
    <xf numFmtId="0" fontId="21" fillId="0" borderId="0" xfId="0" applyFont="1"/>
    <xf numFmtId="0" fontId="9" fillId="4" borderId="35" xfId="0" applyFont="1" applyFill="1" applyBorder="1" applyAlignment="1" applyProtection="1">
      <alignment horizontal="center" vertical="center" wrapText="1"/>
      <protection hidden="1"/>
    </xf>
    <xf numFmtId="0" fontId="9" fillId="4" borderId="88" xfId="0" applyFont="1" applyFill="1" applyBorder="1" applyAlignment="1" applyProtection="1">
      <alignment horizontal="center" vertical="center" wrapText="1"/>
      <protection hidden="1"/>
    </xf>
    <xf numFmtId="0" fontId="9" fillId="4" borderId="32" xfId="0" applyFont="1" applyFill="1" applyBorder="1" applyAlignment="1" applyProtection="1">
      <alignment horizontal="center" vertical="center" wrapText="1"/>
      <protection hidden="1"/>
    </xf>
    <xf numFmtId="0" fontId="22" fillId="0" borderId="81" xfId="0" applyFont="1" applyBorder="1" applyAlignment="1">
      <alignment wrapText="1"/>
    </xf>
    <xf numFmtId="164" fontId="37" fillId="0" borderId="89" xfId="1" quotePrefix="1" applyFont="1" applyBorder="1" applyAlignment="1">
      <alignment horizontal="center" vertical="center"/>
    </xf>
    <xf numFmtId="164" fontId="22" fillId="0" borderId="90" xfId="1" applyFont="1" applyBorder="1" applyAlignment="1">
      <alignment horizontal="center" vertical="center"/>
    </xf>
    <xf numFmtId="164" fontId="22" fillId="7" borderId="91" xfId="1" applyFont="1" applyFill="1" applyBorder="1" applyAlignment="1">
      <alignment horizontal="center" vertical="center"/>
    </xf>
    <xf numFmtId="164" fontId="22" fillId="0" borderId="92" xfId="1" quotePrefix="1" applyFont="1" applyBorder="1" applyAlignment="1">
      <alignment horizontal="center"/>
    </xf>
    <xf numFmtId="164" fontId="22" fillId="0" borderId="93" xfId="0" applyNumberFormat="1" applyFont="1" applyBorder="1" applyAlignment="1">
      <alignment horizontal="center"/>
    </xf>
    <xf numFmtId="0" fontId="22" fillId="0" borderId="82" xfId="0" applyFont="1" applyBorder="1" applyAlignment="1">
      <alignment wrapText="1"/>
    </xf>
    <xf numFmtId="164" fontId="37" fillId="0" borderId="83" xfId="1" quotePrefix="1" applyFont="1" applyBorder="1" applyAlignment="1">
      <alignment horizontal="center" vertical="center"/>
    </xf>
    <xf numFmtId="164" fontId="22" fillId="7" borderId="12" xfId="1" applyFont="1" applyFill="1" applyBorder="1" applyAlignment="1">
      <alignment horizontal="center" vertical="center"/>
    </xf>
    <xf numFmtId="164" fontId="22" fillId="0" borderId="12" xfId="1" quotePrefix="1" applyFont="1" applyBorder="1" applyAlignment="1">
      <alignment horizontal="center"/>
    </xf>
    <xf numFmtId="164" fontId="22" fillId="0" borderId="84" xfId="0" applyNumberFormat="1" applyFont="1" applyBorder="1" applyAlignment="1">
      <alignment horizontal="center"/>
    </xf>
    <xf numFmtId="164" fontId="37" fillId="0" borderId="94" xfId="1" quotePrefix="1" applyFont="1" applyBorder="1" applyAlignment="1">
      <alignment horizontal="center" vertical="center"/>
    </xf>
    <xf numFmtId="164" fontId="22" fillId="0" borderId="95" xfId="1" applyFont="1" applyBorder="1" applyAlignment="1">
      <alignment horizontal="center" vertical="center"/>
    </xf>
    <xf numFmtId="164" fontId="22" fillId="0" borderId="96" xfId="1" applyFont="1" applyBorder="1" applyAlignment="1">
      <alignment horizontal="center" vertical="center"/>
    </xf>
    <xf numFmtId="164" fontId="22" fillId="7" borderId="97" xfId="1" applyFont="1" applyFill="1" applyBorder="1" applyAlignment="1">
      <alignment horizontal="center" vertical="center"/>
    </xf>
    <xf numFmtId="164" fontId="22" fillId="0" borderId="97" xfId="1" quotePrefix="1" applyFont="1" applyBorder="1" applyAlignment="1">
      <alignment horizontal="center"/>
    </xf>
    <xf numFmtId="164" fontId="22" fillId="0" borderId="98" xfId="0" applyNumberFormat="1" applyFont="1" applyBorder="1" applyAlignment="1">
      <alignment horizontal="center"/>
    </xf>
    <xf numFmtId="0" fontId="22" fillId="0" borderId="99" xfId="0" applyFont="1" applyBorder="1"/>
    <xf numFmtId="164" fontId="37" fillId="0" borderId="86" xfId="1" quotePrefix="1" applyFont="1" applyBorder="1" applyAlignment="1">
      <alignment horizontal="center" vertical="center"/>
    </xf>
    <xf numFmtId="164" fontId="22" fillId="0" borderId="100" xfId="1" applyFont="1" applyBorder="1" applyAlignment="1">
      <alignment horizontal="center" vertical="center"/>
    </xf>
    <xf numFmtId="164" fontId="22" fillId="7" borderId="101" xfId="1" applyFont="1" applyFill="1" applyBorder="1" applyAlignment="1">
      <alignment horizontal="center" vertical="center"/>
    </xf>
    <xf numFmtId="164" fontId="22" fillId="0" borderId="41" xfId="1" quotePrefix="1" applyFont="1" applyBorder="1" applyAlignment="1">
      <alignment horizontal="center"/>
    </xf>
    <xf numFmtId="164" fontId="22" fillId="0" borderId="102" xfId="0" applyNumberFormat="1" applyFont="1" applyBorder="1" applyAlignment="1">
      <alignment horizontal="center"/>
    </xf>
    <xf numFmtId="164" fontId="21" fillId="0" borderId="0" xfId="1" quotePrefix="1" applyFont="1" applyBorder="1" applyAlignment="1">
      <alignment horizontal="center" vertical="center"/>
    </xf>
    <xf numFmtId="164" fontId="21" fillId="0" borderId="0" xfId="1" applyFont="1" applyBorder="1" applyAlignment="1">
      <alignment horizontal="center" vertical="center"/>
    </xf>
    <xf numFmtId="0" fontId="21" fillId="7" borderId="0" xfId="0" applyFont="1" applyFill="1"/>
    <xf numFmtId="164" fontId="14" fillId="0" borderId="20" xfId="1" quotePrefix="1" applyFont="1" applyBorder="1" applyAlignment="1">
      <alignment horizontal="center"/>
    </xf>
    <xf numFmtId="0" fontId="9" fillId="4" borderId="104" xfId="0" applyFont="1" applyFill="1" applyBorder="1" applyAlignment="1" applyProtection="1">
      <alignment horizontal="center" vertical="center" wrapText="1"/>
      <protection hidden="1"/>
    </xf>
    <xf numFmtId="0" fontId="9" fillId="4" borderId="105" xfId="0" applyFont="1" applyFill="1" applyBorder="1" applyAlignment="1" applyProtection="1">
      <alignment horizontal="center" vertical="center" wrapText="1"/>
      <protection hidden="1"/>
    </xf>
    <xf numFmtId="0" fontId="9" fillId="4" borderId="106" xfId="0" applyFont="1" applyFill="1" applyBorder="1" applyAlignment="1" applyProtection="1">
      <alignment horizontal="center" vertical="center" wrapText="1"/>
      <protection hidden="1"/>
    </xf>
    <xf numFmtId="164" fontId="39" fillId="0" borderId="107" xfId="1" quotePrefix="1" applyFont="1" applyBorder="1" applyAlignment="1">
      <alignment horizontal="center" vertical="center"/>
    </xf>
    <xf numFmtId="164" fontId="14" fillId="4" borderId="108" xfId="0" applyNumberFormat="1" applyFont="1" applyFill="1" applyBorder="1" applyAlignment="1" applyProtection="1">
      <alignment horizontal="center" vertical="center" wrapText="1"/>
      <protection hidden="1"/>
    </xf>
    <xf numFmtId="16" fontId="14" fillId="4" borderId="14" xfId="0" applyNumberFormat="1" applyFont="1" applyFill="1" applyBorder="1" applyAlignment="1" applyProtection="1">
      <alignment horizontal="center" vertical="center" wrapText="1"/>
      <protection hidden="1"/>
    </xf>
    <xf numFmtId="16" fontId="14" fillId="4" borderId="15" xfId="0" applyNumberFormat="1" applyFont="1" applyFill="1" applyBorder="1" applyAlignment="1" applyProtection="1">
      <alignment horizontal="center" vertical="center" wrapText="1"/>
      <protection hidden="1"/>
    </xf>
    <xf numFmtId="16" fontId="40" fillId="0" borderId="0" xfId="0" applyNumberFormat="1" applyFont="1"/>
    <xf numFmtId="0" fontId="39" fillId="7" borderId="16" xfId="0" applyFont="1" applyFill="1" applyBorder="1"/>
    <xf numFmtId="164" fontId="39" fillId="0" borderId="109" xfId="1" quotePrefix="1" applyFont="1" applyBorder="1" applyAlignment="1">
      <alignment horizontal="center" vertical="center"/>
    </xf>
    <xf numFmtId="164" fontId="14" fillId="4" borderId="110" xfId="0" applyNumberFormat="1" applyFont="1" applyFill="1" applyBorder="1" applyAlignment="1" applyProtection="1">
      <alignment horizontal="center" vertical="center" wrapText="1"/>
      <protection hidden="1"/>
    </xf>
    <xf numFmtId="16" fontId="14" fillId="4" borderId="12" xfId="0" applyNumberFormat="1" applyFont="1" applyFill="1" applyBorder="1" applyAlignment="1" applyProtection="1">
      <alignment horizontal="center" vertical="center" wrapText="1"/>
      <protection hidden="1"/>
    </xf>
    <xf numFmtId="16" fontId="14" fillId="4" borderId="1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0" xfId="1" quotePrefix="1" applyFont="1" applyBorder="1" applyAlignment="1">
      <alignment horizontal="center" vertical="center"/>
    </xf>
    <xf numFmtId="16" fontId="21" fillId="0" borderId="0" xfId="0" applyNumberFormat="1" applyFont="1"/>
    <xf numFmtId="0" fontId="39" fillId="7" borderId="53" xfId="0" applyFont="1" applyFill="1" applyBorder="1"/>
    <xf numFmtId="164" fontId="39" fillId="0" borderId="111" xfId="1" quotePrefix="1" applyFont="1" applyBorder="1" applyAlignment="1">
      <alignment horizontal="center" vertical="center"/>
    </xf>
    <xf numFmtId="164" fontId="14" fillId="4" borderId="112" xfId="0" applyNumberFormat="1" applyFont="1" applyFill="1" applyBorder="1" applyAlignment="1" applyProtection="1">
      <alignment horizontal="center" vertical="center" wrapText="1"/>
      <protection hidden="1"/>
    </xf>
    <xf numFmtId="16" fontId="14" fillId="4" borderId="20" xfId="0" applyNumberFormat="1" applyFont="1" applyFill="1" applyBorder="1" applyAlignment="1" applyProtection="1">
      <alignment horizontal="center" vertical="center" wrapText="1"/>
      <protection hidden="1"/>
    </xf>
    <xf numFmtId="16" fontId="14" fillId="4" borderId="21" xfId="0" applyNumberFormat="1" applyFont="1" applyFill="1" applyBorder="1" applyAlignment="1" applyProtection="1">
      <alignment horizontal="center" vertical="center" wrapText="1"/>
      <protection hidden="1"/>
    </xf>
    <xf numFmtId="0" fontId="39" fillId="7" borderId="31" xfId="0" applyFont="1" applyFill="1" applyBorder="1"/>
    <xf numFmtId="164" fontId="39" fillId="0" borderId="0" xfId="1" quotePrefix="1" applyFont="1" applyBorder="1" applyAlignment="1">
      <alignment horizontal="center" vertical="center"/>
    </xf>
    <xf numFmtId="164" fontId="14" fillId="4" borderId="0" xfId="0" applyNumberFormat="1" applyFont="1" applyFill="1" applyAlignment="1" applyProtection="1">
      <alignment horizontal="center" vertical="center" wrapText="1"/>
      <protection hidden="1"/>
    </xf>
    <xf numFmtId="16" fontId="14" fillId="4" borderId="0" xfId="0" applyNumberFormat="1" applyFont="1" applyFill="1" applyAlignment="1" applyProtection="1">
      <alignment horizontal="center" vertical="center" wrapText="1"/>
      <protection hidden="1"/>
    </xf>
    <xf numFmtId="0" fontId="41" fillId="10" borderId="115" xfId="0" applyFont="1" applyFill="1" applyBorder="1" applyAlignment="1">
      <alignment vertical="center"/>
    </xf>
    <xf numFmtId="0" fontId="41" fillId="10" borderId="116" xfId="0" applyFont="1" applyFill="1" applyBorder="1" applyAlignment="1">
      <alignment horizontal="center" vertical="center" wrapText="1"/>
    </xf>
    <xf numFmtId="0" fontId="41" fillId="10" borderId="40" xfId="0" applyFont="1" applyFill="1" applyBorder="1" applyAlignment="1">
      <alignment horizontal="center" vertical="center" wrapText="1"/>
    </xf>
    <xf numFmtId="0" fontId="14" fillId="0" borderId="10" xfId="0" applyFont="1" applyBorder="1"/>
    <xf numFmtId="0" fontId="22" fillId="0" borderId="14" xfId="0" applyFont="1" applyBorder="1" applyAlignment="1">
      <alignment horizontal="center" vertical="center"/>
    </xf>
    <xf numFmtId="16" fontId="22" fillId="10" borderId="62" xfId="0" applyNumberFormat="1" applyFont="1" applyFill="1" applyBorder="1" applyAlignment="1">
      <alignment horizontal="center" wrapText="1"/>
    </xf>
    <xf numFmtId="0" fontId="22" fillId="0" borderId="20" xfId="0" applyFont="1" applyBorder="1" applyAlignment="1">
      <alignment horizontal="center" vertical="center"/>
    </xf>
    <xf numFmtId="16" fontId="22" fillId="10" borderId="20" xfId="0" applyNumberFormat="1" applyFont="1" applyFill="1" applyBorder="1" applyAlignment="1">
      <alignment horizontal="center" wrapText="1"/>
    </xf>
    <xf numFmtId="16" fontId="22" fillId="0" borderId="0" xfId="0" applyNumberFormat="1" applyFont="1" applyAlignment="1">
      <alignment horizontal="center"/>
    </xf>
    <xf numFmtId="0" fontId="43" fillId="10" borderId="0" xfId="0" applyFont="1" applyFill="1" applyAlignment="1">
      <alignment horizontal="center" wrapText="1"/>
    </xf>
    <xf numFmtId="16" fontId="42" fillId="10" borderId="0" xfId="0" applyNumberFormat="1" applyFont="1" applyFill="1" applyAlignment="1">
      <alignment horizontal="center" wrapText="1"/>
    </xf>
    <xf numFmtId="0" fontId="38" fillId="7" borderId="16" xfId="0" applyFont="1" applyFill="1" applyBorder="1"/>
    <xf numFmtId="0" fontId="48" fillId="7" borderId="0" xfId="0" applyFont="1" applyFill="1"/>
    <xf numFmtId="0" fontId="31" fillId="7" borderId="0" xfId="0" applyFont="1" applyFill="1"/>
    <xf numFmtId="0" fontId="21" fillId="0" borderId="0" xfId="0" applyFont="1" applyAlignment="1">
      <alignment vertical="center"/>
    </xf>
    <xf numFmtId="0" fontId="42" fillId="0" borderId="0" xfId="0" applyFont="1" applyAlignment="1">
      <alignment horizontal="left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/>
    </xf>
    <xf numFmtId="16" fontId="42" fillId="0" borderId="67" xfId="0" applyNumberFormat="1" applyFont="1" applyBorder="1" applyAlignment="1">
      <alignment horizontal="center" vertical="center"/>
    </xf>
    <xf numFmtId="16" fontId="51" fillId="0" borderId="67" xfId="0" applyNumberFormat="1" applyFont="1" applyBorder="1" applyAlignment="1">
      <alignment horizontal="center"/>
    </xf>
    <xf numFmtId="16" fontId="14" fillId="0" borderId="28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/>
    </xf>
    <xf numFmtId="164" fontId="14" fillId="0" borderId="19" xfId="0" applyNumberFormat="1" applyFont="1" applyBorder="1" applyAlignment="1">
      <alignment horizontal="center"/>
    </xf>
    <xf numFmtId="0" fontId="10" fillId="7" borderId="60" xfId="0" applyFont="1" applyFill="1" applyBorder="1" applyAlignment="1">
      <alignment vertical="center"/>
    </xf>
    <xf numFmtId="0" fontId="10" fillId="7" borderId="29" xfId="0" applyFont="1" applyFill="1" applyBorder="1"/>
    <xf numFmtId="164" fontId="10" fillId="0" borderId="117" xfId="0" applyNumberFormat="1" applyFont="1" applyBorder="1" applyAlignment="1">
      <alignment horizontal="center" vertical="center"/>
    </xf>
    <xf numFmtId="164" fontId="10" fillId="0" borderId="119" xfId="1" applyFont="1" applyBorder="1" applyAlignment="1">
      <alignment horizontal="center" vertical="center"/>
    </xf>
    <xf numFmtId="164" fontId="10" fillId="0" borderId="120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10" fillId="0" borderId="27" xfId="0" applyFont="1" applyBorder="1"/>
    <xf numFmtId="0" fontId="10" fillId="7" borderId="30" xfId="0" applyFont="1" applyFill="1" applyBorder="1"/>
    <xf numFmtId="164" fontId="10" fillId="0" borderId="28" xfId="1" applyFont="1" applyBorder="1" applyAlignment="1">
      <alignment horizontal="center" vertical="center"/>
    </xf>
    <xf numFmtId="164" fontId="10" fillId="0" borderId="121" xfId="0" applyNumberFormat="1" applyFont="1" applyBorder="1" applyAlignment="1">
      <alignment horizontal="center" vertical="center"/>
    </xf>
    <xf numFmtId="164" fontId="10" fillId="0" borderId="122" xfId="0" applyNumberFormat="1" applyFont="1" applyBorder="1" applyAlignment="1">
      <alignment horizontal="center" vertical="center"/>
    </xf>
    <xf numFmtId="164" fontId="10" fillId="0" borderId="18" xfId="0" applyNumberFormat="1" applyFont="1" applyBorder="1" applyAlignment="1">
      <alignment horizontal="center" vertical="center"/>
    </xf>
    <xf numFmtId="164" fontId="10" fillId="0" borderId="111" xfId="0" applyNumberFormat="1" applyFont="1" applyBorder="1" applyAlignment="1">
      <alignment horizontal="center" vertical="center"/>
    </xf>
    <xf numFmtId="0" fontId="38" fillId="7" borderId="0" xfId="0" applyFont="1" applyFill="1"/>
    <xf numFmtId="16" fontId="22" fillId="10" borderId="12" xfId="0" applyNumberFormat="1" applyFont="1" applyFill="1" applyBorder="1" applyAlignment="1">
      <alignment horizontal="center" wrapText="1"/>
    </xf>
    <xf numFmtId="0" fontId="22" fillId="0" borderId="12" xfId="0" applyFont="1" applyBorder="1" applyAlignment="1">
      <alignment horizontal="center" vertical="center"/>
    </xf>
    <xf numFmtId="16" fontId="22" fillId="10" borderId="14" xfId="0" applyNumberFormat="1" applyFont="1" applyFill="1" applyBorder="1" applyAlignment="1">
      <alignment horizontal="center" wrapText="1"/>
    </xf>
    <xf numFmtId="16" fontId="22" fillId="10" borderId="15" xfId="0" applyNumberFormat="1" applyFont="1" applyFill="1" applyBorder="1" applyAlignment="1">
      <alignment horizontal="center" wrapText="1"/>
    </xf>
    <xf numFmtId="16" fontId="22" fillId="10" borderId="17" xfId="0" applyNumberFormat="1" applyFont="1" applyFill="1" applyBorder="1" applyAlignment="1">
      <alignment horizontal="center" wrapText="1"/>
    </xf>
    <xf numFmtId="16" fontId="22" fillId="10" borderId="21" xfId="0" applyNumberFormat="1" applyFont="1" applyFill="1" applyBorder="1" applyAlignment="1">
      <alignment horizontal="center" wrapText="1"/>
    </xf>
    <xf numFmtId="16" fontId="22" fillId="10" borderId="11" xfId="0" applyNumberFormat="1" applyFont="1" applyFill="1" applyBorder="1" applyAlignment="1">
      <alignment horizontal="center" wrapText="1"/>
    </xf>
    <xf numFmtId="0" fontId="14" fillId="0" borderId="16" xfId="0" applyFont="1" applyBorder="1"/>
    <xf numFmtId="0" fontId="22" fillId="0" borderId="53" xfId="0" applyFont="1" applyBorder="1"/>
    <xf numFmtId="0" fontId="46" fillId="6" borderId="5" xfId="0" applyFont="1" applyFill="1" applyBorder="1" applyAlignment="1">
      <alignment horizontal="left" vertical="center" wrapText="1"/>
    </xf>
    <xf numFmtId="0" fontId="46" fillId="6" borderId="118" xfId="0" applyFont="1" applyFill="1" applyBorder="1" applyAlignment="1">
      <alignment horizontal="center" vertical="center" wrapText="1"/>
    </xf>
    <xf numFmtId="0" fontId="46" fillId="6" borderId="105" xfId="0" applyFont="1" applyFill="1" applyBorder="1" applyAlignment="1">
      <alignment horizontal="center" vertical="center" wrapText="1"/>
    </xf>
    <xf numFmtId="0" fontId="46" fillId="0" borderId="106" xfId="0" applyFont="1" applyBorder="1" applyAlignment="1">
      <alignment horizontal="center" vertical="center"/>
    </xf>
    <xf numFmtId="16" fontId="47" fillId="0" borderId="12" xfId="0" applyNumberFormat="1" applyFont="1" applyBorder="1" applyAlignment="1">
      <alignment horizontal="center" vertical="center"/>
    </xf>
    <xf numFmtId="16" fontId="47" fillId="0" borderId="14" xfId="0" applyNumberFormat="1" applyFont="1" applyBorder="1" applyAlignment="1">
      <alignment horizontal="center" vertical="center"/>
    </xf>
    <xf numFmtId="16" fontId="47" fillId="0" borderId="15" xfId="0" applyNumberFormat="1" applyFont="1" applyBorder="1" applyAlignment="1">
      <alignment horizontal="center" vertical="center"/>
    </xf>
    <xf numFmtId="16" fontId="47" fillId="0" borderId="17" xfId="0" applyNumberFormat="1" applyFont="1" applyBorder="1" applyAlignment="1">
      <alignment horizontal="center" vertical="center"/>
    </xf>
    <xf numFmtId="0" fontId="47" fillId="0" borderId="10" xfId="0" applyFont="1" applyBorder="1" applyAlignment="1">
      <alignment horizontal="left" vertical="center" wrapText="1"/>
    </xf>
    <xf numFmtId="0" fontId="47" fillId="0" borderId="16" xfId="0" applyFont="1" applyBorder="1" applyAlignment="1">
      <alignment horizontal="left" vertical="center" wrapText="1"/>
    </xf>
    <xf numFmtId="16" fontId="47" fillId="0" borderId="18" xfId="0" applyNumberFormat="1" applyFont="1" applyBorder="1" applyAlignment="1">
      <alignment horizontal="center" vertical="center"/>
    </xf>
    <xf numFmtId="16" fontId="47" fillId="0" borderId="28" xfId="0" applyNumberFormat="1" applyFont="1" applyBorder="1" applyAlignment="1">
      <alignment horizontal="center" vertical="center"/>
    </xf>
    <xf numFmtId="0" fontId="39" fillId="7" borderId="10" xfId="0" applyFont="1" applyFill="1" applyBorder="1"/>
    <xf numFmtId="164" fontId="14" fillId="0" borderId="62" xfId="1" quotePrefix="1" applyFont="1" applyBorder="1" applyAlignment="1">
      <alignment horizontal="center" vertical="center"/>
    </xf>
    <xf numFmtId="164" fontId="14" fillId="0" borderId="21" xfId="1" applyFont="1" applyBorder="1" applyAlignment="1">
      <alignment horizontal="center" vertical="center"/>
    </xf>
    <xf numFmtId="0" fontId="22" fillId="0" borderId="2" xfId="0" applyFont="1" applyBorder="1"/>
    <xf numFmtId="164" fontId="14" fillId="0" borderId="123" xfId="1" quotePrefix="1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/>
    </xf>
    <xf numFmtId="0" fontId="22" fillId="0" borderId="36" xfId="0" applyFont="1" applyBorder="1"/>
    <xf numFmtId="164" fontId="14" fillId="0" borderId="125" xfId="1" quotePrefix="1" applyFont="1" applyBorder="1" applyAlignment="1">
      <alignment horizontal="center" vertical="center"/>
    </xf>
    <xf numFmtId="0" fontId="22" fillId="0" borderId="124" xfId="0" applyFont="1" applyBorder="1"/>
    <xf numFmtId="0" fontId="10" fillId="0" borderId="28" xfId="0" applyFont="1" applyBorder="1"/>
    <xf numFmtId="0" fontId="10" fillId="0" borderId="0" xfId="0" applyFont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16" fontId="10" fillId="0" borderId="12" xfId="0" applyNumberFormat="1" applyFont="1" applyBorder="1" applyAlignment="1">
      <alignment horizontal="center" vertical="center"/>
    </xf>
    <xf numFmtId="16" fontId="10" fillId="0" borderId="17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16" fontId="10" fillId="0" borderId="20" xfId="0" applyNumberFormat="1" applyFont="1" applyBorder="1" applyAlignment="1">
      <alignment horizontal="center" vertical="center"/>
    </xf>
    <xf numFmtId="16" fontId="10" fillId="0" borderId="21" xfId="0" applyNumberFormat="1" applyFont="1" applyBorder="1" applyAlignment="1">
      <alignment horizontal="center" vertical="center"/>
    </xf>
    <xf numFmtId="0" fontId="9" fillId="5" borderId="40" xfId="0" applyFont="1" applyFill="1" applyBorder="1" applyAlignment="1">
      <alignment vertical="center" wrapText="1"/>
    </xf>
    <xf numFmtId="0" fontId="10" fillId="0" borderId="28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164" fontId="20" fillId="0" borderId="20" xfId="1" quotePrefix="1" applyFont="1" applyBorder="1" applyAlignment="1">
      <alignment horizontal="center" vertical="center"/>
    </xf>
    <xf numFmtId="164" fontId="14" fillId="0" borderId="21" xfId="1" quotePrefix="1" applyFont="1" applyBorder="1" applyAlignment="1">
      <alignment horizontal="center" vertical="center"/>
    </xf>
    <xf numFmtId="16" fontId="51" fillId="0" borderId="130" xfId="0" applyNumberFormat="1" applyFont="1" applyBorder="1" applyAlignment="1">
      <alignment horizontal="center"/>
    </xf>
    <xf numFmtId="0" fontId="42" fillId="0" borderId="132" xfId="0" applyFont="1" applyBorder="1" applyAlignment="1">
      <alignment horizontal="center" vertical="center"/>
    </xf>
    <xf numFmtId="16" fontId="42" fillId="0" borderId="132" xfId="0" applyNumberFormat="1" applyFont="1" applyBorder="1" applyAlignment="1">
      <alignment horizontal="center" vertical="center"/>
    </xf>
    <xf numFmtId="16" fontId="42" fillId="6" borderId="129" xfId="0" applyNumberFormat="1" applyFont="1" applyFill="1" applyBorder="1" applyAlignment="1">
      <alignment horizontal="center" vertical="center" wrapText="1"/>
    </xf>
    <xf numFmtId="16" fontId="42" fillId="6" borderId="131" xfId="0" applyNumberFormat="1" applyFont="1" applyFill="1" applyBorder="1" applyAlignment="1">
      <alignment horizontal="center" vertical="center" wrapText="1"/>
    </xf>
    <xf numFmtId="16" fontId="51" fillId="0" borderId="132" xfId="0" applyNumberFormat="1" applyFont="1" applyBorder="1" applyAlignment="1">
      <alignment horizontal="center"/>
    </xf>
    <xf numFmtId="16" fontId="51" fillId="0" borderId="133" xfId="0" applyNumberFormat="1" applyFont="1" applyBorder="1" applyAlignment="1">
      <alignment horizontal="center"/>
    </xf>
    <xf numFmtId="0" fontId="42" fillId="4" borderId="82" xfId="0" applyFont="1" applyFill="1" applyBorder="1" applyAlignment="1" applyProtection="1">
      <alignment horizontal="left" vertical="center" wrapText="1"/>
      <protection hidden="1"/>
    </xf>
    <xf numFmtId="0" fontId="42" fillId="4" borderId="138" xfId="0" applyFont="1" applyFill="1" applyBorder="1" applyAlignment="1" applyProtection="1">
      <alignment horizontal="left" vertical="center" wrapText="1"/>
      <protection hidden="1"/>
    </xf>
    <xf numFmtId="0" fontId="42" fillId="0" borderId="137" xfId="0" applyFont="1" applyBorder="1"/>
    <xf numFmtId="16" fontId="42" fillId="6" borderId="126" xfId="0" applyNumberFormat="1" applyFont="1" applyFill="1" applyBorder="1" applyAlignment="1">
      <alignment horizontal="center" vertical="center" wrapText="1"/>
    </xf>
    <xf numFmtId="0" fontId="42" fillId="0" borderId="127" xfId="0" applyFont="1" applyBorder="1" applyAlignment="1">
      <alignment horizontal="center" vertical="center"/>
    </xf>
    <xf numFmtId="16" fontId="42" fillId="0" borderId="127" xfId="0" applyNumberFormat="1" applyFont="1" applyBorder="1" applyAlignment="1">
      <alignment horizontal="center" vertical="center"/>
    </xf>
    <xf numFmtId="16" fontId="51" fillId="0" borderId="127" xfId="0" applyNumberFormat="1" applyFont="1" applyBorder="1" applyAlignment="1">
      <alignment horizontal="center"/>
    </xf>
    <xf numFmtId="16" fontId="51" fillId="0" borderId="128" xfId="0" applyNumberFormat="1" applyFont="1" applyBorder="1" applyAlignment="1">
      <alignment horizontal="center"/>
    </xf>
    <xf numFmtId="0" fontId="41" fillId="4" borderId="81" xfId="0" applyFont="1" applyFill="1" applyBorder="1" applyAlignment="1" applyProtection="1">
      <alignment vertical="center" wrapText="1"/>
      <protection hidden="1"/>
    </xf>
    <xf numFmtId="0" fontId="41" fillId="6" borderId="139" xfId="0" applyFont="1" applyFill="1" applyBorder="1" applyAlignment="1">
      <alignment horizontal="center" vertical="center" wrapText="1"/>
    </xf>
    <xf numFmtId="0" fontId="41" fillId="6" borderId="92" xfId="0" applyFont="1" applyFill="1" applyBorder="1" applyAlignment="1">
      <alignment horizontal="center" vertical="center" wrapText="1"/>
    </xf>
    <xf numFmtId="0" fontId="41" fillId="4" borderId="92" xfId="0" applyFont="1" applyFill="1" applyBorder="1" applyAlignment="1" applyProtection="1">
      <alignment horizontal="center" vertical="center" wrapText="1"/>
      <protection hidden="1"/>
    </xf>
    <xf numFmtId="0" fontId="41" fillId="0" borderId="92" xfId="0" applyFont="1" applyBorder="1" applyAlignment="1">
      <alignment horizontal="center" vertical="center"/>
    </xf>
    <xf numFmtId="0" fontId="50" fillId="0" borderId="14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4" fontId="40" fillId="0" borderId="0" xfId="1" applyFont="1" applyBorder="1" applyAlignment="1">
      <alignment horizontal="center" vertical="center"/>
    </xf>
    <xf numFmtId="0" fontId="42" fillId="0" borderId="67" xfId="0" applyFont="1" applyBorder="1" applyAlignment="1">
      <alignment horizontal="left"/>
    </xf>
    <xf numFmtId="164" fontId="42" fillId="0" borderId="67" xfId="1" applyFont="1" applyBorder="1" applyAlignment="1">
      <alignment horizontal="center" vertical="center"/>
    </xf>
    <xf numFmtId="164" fontId="40" fillId="0" borderId="67" xfId="1" applyFont="1" applyBorder="1" applyAlignment="1">
      <alignment horizontal="center" vertical="center"/>
    </xf>
    <xf numFmtId="16" fontId="42" fillId="10" borderId="67" xfId="0" applyNumberFormat="1" applyFont="1" applyFill="1" applyBorder="1" applyAlignment="1">
      <alignment horizontal="center" vertical="center" wrapText="1"/>
    </xf>
    <xf numFmtId="164" fontId="42" fillId="0" borderId="67" xfId="0" applyNumberFormat="1" applyFont="1" applyBorder="1" applyAlignment="1">
      <alignment horizontal="center" vertical="center" wrapText="1"/>
    </xf>
    <xf numFmtId="0" fontId="41" fillId="10" borderId="67" xfId="0" applyFont="1" applyFill="1" applyBorder="1" applyAlignment="1">
      <alignment horizontal="left" vertical="center" wrapText="1"/>
    </xf>
    <xf numFmtId="0" fontId="41" fillId="10" borderId="67" xfId="0" applyFont="1" applyFill="1" applyBorder="1" applyAlignment="1">
      <alignment horizontal="center" vertical="center" wrapText="1"/>
    </xf>
    <xf numFmtId="0" fontId="31" fillId="10" borderId="67" xfId="0" applyFont="1" applyFill="1" applyBorder="1" applyAlignment="1">
      <alignment horizontal="center" vertical="center" wrapText="1"/>
    </xf>
    <xf numFmtId="0" fontId="42" fillId="0" borderId="97" xfId="0" applyFont="1" applyBorder="1" applyAlignment="1">
      <alignment horizontal="left"/>
    </xf>
    <xf numFmtId="164" fontId="21" fillId="0" borderId="97" xfId="0" applyNumberFormat="1" applyFont="1" applyBorder="1" applyAlignment="1">
      <alignment horizontal="center" vertical="center"/>
    </xf>
    <xf numFmtId="0" fontId="42" fillId="0" borderId="97" xfId="0" applyFont="1" applyBorder="1" applyAlignment="1">
      <alignment horizontal="center" vertical="center"/>
    </xf>
    <xf numFmtId="164" fontId="42" fillId="0" borderId="97" xfId="1" applyFont="1" applyBorder="1" applyAlignment="1">
      <alignment horizontal="center" vertical="center"/>
    </xf>
    <xf numFmtId="164" fontId="40" fillId="0" borderId="97" xfId="1" applyFont="1" applyBorder="1" applyAlignment="1">
      <alignment horizontal="center" vertical="center"/>
    </xf>
    <xf numFmtId="16" fontId="42" fillId="10" borderId="97" xfId="0" applyNumberFormat="1" applyFont="1" applyFill="1" applyBorder="1" applyAlignment="1">
      <alignment horizontal="center" vertical="center" wrapText="1"/>
    </xf>
    <xf numFmtId="16" fontId="41" fillId="10" borderId="67" xfId="0" applyNumberFormat="1" applyFont="1" applyFill="1" applyBorder="1" applyAlignment="1">
      <alignment horizontal="center" vertical="center" wrapText="1"/>
    </xf>
    <xf numFmtId="16" fontId="31" fillId="10" borderId="6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4" fontId="20" fillId="0" borderId="0" xfId="1" quotePrefix="1" applyFont="1" applyBorder="1" applyAlignment="1">
      <alignment horizontal="center" vertical="center"/>
    </xf>
    <xf numFmtId="0" fontId="12" fillId="3" borderId="141" xfId="0" applyFont="1" applyFill="1" applyBorder="1" applyAlignment="1">
      <alignment horizontal="left" vertical="center"/>
    </xf>
    <xf numFmtId="0" fontId="12" fillId="3" borderId="142" xfId="0" applyFont="1" applyFill="1" applyBorder="1" applyAlignment="1">
      <alignment horizontal="left" vertical="center"/>
    </xf>
    <xf numFmtId="0" fontId="8" fillId="3" borderId="142" xfId="0" applyFont="1" applyFill="1" applyBorder="1" applyAlignment="1">
      <alignment horizontal="left" vertical="center"/>
    </xf>
    <xf numFmtId="0" fontId="8" fillId="3" borderId="14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144" xfId="0" applyFont="1" applyFill="1" applyBorder="1" applyAlignment="1">
      <alignment horizontal="center" vertical="center" wrapText="1"/>
    </xf>
    <xf numFmtId="0" fontId="10" fillId="0" borderId="145" xfId="0" applyFont="1" applyBorder="1"/>
    <xf numFmtId="164" fontId="20" fillId="7" borderId="146" xfId="1" quotePrefix="1" applyFont="1" applyFill="1" applyBorder="1" applyAlignment="1">
      <alignment horizontal="center" vertical="center"/>
    </xf>
    <xf numFmtId="164" fontId="14" fillId="0" borderId="127" xfId="1" applyFont="1" applyBorder="1" applyAlignment="1">
      <alignment horizontal="center" vertical="center"/>
    </xf>
    <xf numFmtId="164" fontId="14" fillId="0" borderId="128" xfId="1" quotePrefix="1" applyFont="1" applyBorder="1" applyAlignment="1">
      <alignment horizontal="center" vertical="center"/>
    </xf>
    <xf numFmtId="0" fontId="10" fillId="0" borderId="147" xfId="0" applyFont="1" applyBorder="1"/>
    <xf numFmtId="0" fontId="10" fillId="0" borderId="148" xfId="0" quotePrefix="1" applyFont="1" applyBorder="1"/>
    <xf numFmtId="164" fontId="14" fillId="0" borderId="41" xfId="1" applyFont="1" applyBorder="1" applyAlignment="1">
      <alignment horizontal="center" vertical="center"/>
    </xf>
    <xf numFmtId="164" fontId="14" fillId="0" borderId="149" xfId="1" quotePrefix="1" applyFont="1" applyBorder="1" applyAlignment="1">
      <alignment horizontal="center" vertical="center"/>
    </xf>
    <xf numFmtId="164" fontId="10" fillId="5" borderId="73" xfId="1" quotePrefix="1" applyFont="1" applyFill="1" applyBorder="1" applyAlignment="1">
      <alignment horizontal="center" vertical="center"/>
    </xf>
    <xf numFmtId="164" fontId="10" fillId="0" borderId="73" xfId="1" applyFont="1" applyBorder="1" applyAlignment="1">
      <alignment horizontal="center" vertical="center"/>
    </xf>
    <xf numFmtId="164" fontId="10" fillId="5" borderId="73" xfId="1" applyFont="1" applyFill="1" applyBorder="1" applyAlignment="1">
      <alignment horizontal="center" vertical="center"/>
    </xf>
    <xf numFmtId="164" fontId="10" fillId="0" borderId="73" xfId="1" quotePrefix="1" applyFont="1" applyBorder="1" applyAlignment="1">
      <alignment horizontal="center" vertical="center"/>
    </xf>
    <xf numFmtId="164" fontId="10" fillId="0" borderId="74" xfId="1" quotePrefix="1" applyFont="1" applyBorder="1" applyAlignment="1">
      <alignment horizontal="center" vertical="center"/>
    </xf>
    <xf numFmtId="16" fontId="52" fillId="0" borderId="12" xfId="0" applyNumberFormat="1" applyFont="1" applyBorder="1" applyAlignment="1">
      <alignment horizontal="center" vertical="center"/>
    </xf>
    <xf numFmtId="0" fontId="52" fillId="0" borderId="16" xfId="0" applyFont="1" applyBorder="1" applyAlignment="1">
      <alignment horizontal="left" vertical="center" wrapText="1"/>
    </xf>
    <xf numFmtId="16" fontId="52" fillId="0" borderId="18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6" fontId="52" fillId="0" borderId="17" xfId="0" applyNumberFormat="1" applyFont="1" applyBorder="1" applyAlignment="1">
      <alignment horizontal="center" vertical="center"/>
    </xf>
    <xf numFmtId="0" fontId="21" fillId="0" borderId="0" xfId="1" applyNumberFormat="1" applyFont="1" applyBorder="1" applyAlignment="1">
      <alignment horizontal="center" vertical="center"/>
    </xf>
    <xf numFmtId="0" fontId="53" fillId="7" borderId="0" xfId="0" applyFont="1" applyFill="1"/>
    <xf numFmtId="0" fontId="1" fillId="0" borderId="0" xfId="0" applyFont="1"/>
    <xf numFmtId="0" fontId="52" fillId="0" borderId="53" xfId="0" applyFont="1" applyBorder="1" applyAlignment="1">
      <alignment horizontal="left" vertical="center" wrapText="1"/>
    </xf>
    <xf numFmtId="16" fontId="52" fillId="0" borderId="19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16" fontId="52" fillId="0" borderId="20" xfId="0" applyNumberFormat="1" applyFont="1" applyBorder="1" applyAlignment="1">
      <alignment horizontal="center" vertical="center"/>
    </xf>
    <xf numFmtId="16" fontId="52" fillId="0" borderId="21" xfId="0" applyNumberFormat="1" applyFont="1" applyBorder="1" applyAlignment="1">
      <alignment horizontal="center" vertical="center"/>
    </xf>
    <xf numFmtId="16" fontId="21" fillId="10" borderId="14" xfId="0" applyNumberFormat="1" applyFont="1" applyFill="1" applyBorder="1" applyAlignment="1">
      <alignment horizontal="center" wrapText="1"/>
    </xf>
    <xf numFmtId="16" fontId="21" fillId="10" borderId="13" xfId="0" applyNumberFormat="1" applyFont="1" applyFill="1" applyBorder="1" applyAlignment="1">
      <alignment horizontal="center" wrapText="1"/>
    </xf>
    <xf numFmtId="0" fontId="10" fillId="5" borderId="31" xfId="0" applyFont="1" applyFill="1" applyBorder="1"/>
    <xf numFmtId="164" fontId="10" fillId="5" borderId="12" xfId="1" applyFont="1" applyFill="1" applyBorder="1" applyAlignment="1">
      <alignment horizontal="center" vertical="center"/>
    </xf>
    <xf numFmtId="164" fontId="10" fillId="5" borderId="12" xfId="1" quotePrefix="1" applyFont="1" applyFill="1" applyBorder="1" applyAlignment="1">
      <alignment horizontal="center" vertical="center"/>
    </xf>
    <xf numFmtId="164" fontId="10" fillId="5" borderId="17" xfId="1" applyFont="1" applyFill="1" applyBorder="1" applyAlignment="1">
      <alignment horizontal="center" vertical="center"/>
    </xf>
    <xf numFmtId="0" fontId="10" fillId="5" borderId="12" xfId="0" applyFont="1" applyFill="1" applyBorder="1"/>
    <xf numFmtId="16" fontId="10" fillId="5" borderId="12" xfId="0" applyNumberFormat="1" applyFont="1" applyFill="1" applyBorder="1" applyAlignment="1">
      <alignment horizontal="center" vertical="center"/>
    </xf>
    <xf numFmtId="16" fontId="10" fillId="5" borderId="20" xfId="0" applyNumberFormat="1" applyFont="1" applyFill="1" applyBorder="1" applyAlignment="1">
      <alignment horizontal="center" vertical="center"/>
    </xf>
    <xf numFmtId="0" fontId="21" fillId="0" borderId="16" xfId="0" applyFont="1" applyBorder="1"/>
    <xf numFmtId="165" fontId="12" fillId="3" borderId="36" xfId="2" applyFont="1" applyBorder="1" applyAlignment="1">
      <alignment horizontal="left" vertical="center"/>
    </xf>
    <xf numFmtId="165" fontId="12" fillId="3" borderId="37" xfId="2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7" fillId="3" borderId="2" xfId="2" applyFont="1" applyBorder="1" applyAlignment="1">
      <alignment horizontal="left" vertical="center"/>
    </xf>
    <xf numFmtId="165" fontId="7" fillId="3" borderId="3" xfId="2" applyFont="1" applyBorder="1" applyAlignment="1">
      <alignment horizontal="left" vertical="center"/>
    </xf>
    <xf numFmtId="165" fontId="7" fillId="3" borderId="4" xfId="2" applyFont="1" applyBorder="1" applyAlignment="1">
      <alignment horizontal="left" vertical="center"/>
    </xf>
    <xf numFmtId="165" fontId="7" fillId="3" borderId="22" xfId="2" applyFont="1" applyBorder="1" applyAlignment="1">
      <alignment horizontal="left" vertical="center"/>
    </xf>
    <xf numFmtId="165" fontId="7" fillId="3" borderId="23" xfId="2" applyFont="1" applyBorder="1" applyAlignment="1">
      <alignment horizontal="left" vertical="center"/>
    </xf>
    <xf numFmtId="0" fontId="15" fillId="3" borderId="32" xfId="0" applyFont="1" applyFill="1" applyBorder="1" applyAlignment="1">
      <alignment vertical="center"/>
    </xf>
    <xf numFmtId="0" fontId="15" fillId="3" borderId="33" xfId="0" applyFont="1" applyFill="1" applyBorder="1" applyAlignment="1">
      <alignment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2" fillId="8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15" fillId="3" borderId="0" xfId="0" applyFont="1" applyFill="1" applyAlignment="1">
      <alignment vertical="center" wrapText="1"/>
    </xf>
    <xf numFmtId="165" fontId="7" fillId="3" borderId="32" xfId="2" applyFont="1" applyBorder="1" applyAlignment="1">
      <alignment vertical="center"/>
    </xf>
    <xf numFmtId="0" fontId="12" fillId="11" borderId="134" xfId="0" applyFont="1" applyFill="1" applyBorder="1" applyAlignment="1">
      <alignment horizontal="left" vertical="center" wrapText="1"/>
    </xf>
    <xf numFmtId="0" fontId="12" fillId="11" borderId="135" xfId="0" applyFont="1" applyFill="1" applyBorder="1" applyAlignment="1">
      <alignment horizontal="left" vertical="center" wrapText="1"/>
    </xf>
    <xf numFmtId="0" fontId="12" fillId="11" borderId="136" xfId="0" applyFont="1" applyFill="1" applyBorder="1" applyAlignment="1">
      <alignment horizontal="left" vertical="center" wrapText="1"/>
    </xf>
    <xf numFmtId="165" fontId="12" fillId="3" borderId="32" xfId="2" applyFont="1" applyBorder="1" applyAlignment="1">
      <alignment horizontal="left" vertical="center"/>
    </xf>
    <xf numFmtId="165" fontId="12" fillId="3" borderId="87" xfId="2" applyFont="1" applyBorder="1" applyAlignment="1">
      <alignment horizontal="left" vertical="center"/>
    </xf>
    <xf numFmtId="165" fontId="12" fillId="3" borderId="103" xfId="2" applyFont="1" applyBorder="1" applyAlignment="1">
      <alignment vertical="center"/>
    </xf>
    <xf numFmtId="0" fontId="32" fillId="3" borderId="2" xfId="0" applyFont="1" applyFill="1" applyBorder="1" applyAlignment="1">
      <alignment horizontal="left"/>
    </xf>
    <xf numFmtId="0" fontId="32" fillId="3" borderId="3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0" xfId="0" applyFont="1" applyFill="1" applyAlignment="1">
      <alignment horizontal="left"/>
    </xf>
    <xf numFmtId="165" fontId="33" fillId="3" borderId="2" xfId="2" applyFont="1" applyBorder="1" applyAlignment="1">
      <alignment horizontal="left" vertical="center"/>
    </xf>
    <xf numFmtId="165" fontId="33" fillId="3" borderId="27" xfId="2" applyFont="1" applyBorder="1" applyAlignment="1">
      <alignment horizontal="left" vertical="center"/>
    </xf>
    <xf numFmtId="0" fontId="15" fillId="9" borderId="113" xfId="0" applyFont="1" applyFill="1" applyBorder="1" applyAlignment="1"/>
    <xf numFmtId="0" fontId="15" fillId="9" borderId="114" xfId="0" applyFont="1" applyFill="1" applyBorder="1" applyAlignment="1"/>
    <xf numFmtId="0" fontId="44" fillId="8" borderId="117" xfId="0" applyFont="1" applyFill="1" applyBorder="1" applyAlignment="1">
      <alignment horizontal="left" vertical="center"/>
    </xf>
    <xf numFmtId="0" fontId="49" fillId="3" borderId="134" xfId="0" applyFont="1" applyFill="1" applyBorder="1" applyAlignment="1">
      <alignment horizontal="left" wrapText="1"/>
    </xf>
    <xf numFmtId="0" fontId="49" fillId="3" borderId="135" xfId="0" applyFont="1" applyFill="1" applyBorder="1" applyAlignment="1">
      <alignment horizontal="left" wrapText="1"/>
    </xf>
    <xf numFmtId="0" fontId="49" fillId="3" borderId="136" xfId="0" applyFont="1" applyFill="1" applyBorder="1" applyAlignment="1">
      <alignment horizontal="left" wrapText="1"/>
    </xf>
    <xf numFmtId="165" fontId="12" fillId="3" borderId="78" xfId="2" applyFont="1" applyBorder="1" applyAlignment="1">
      <alignment horizontal="left" vertical="center"/>
    </xf>
    <xf numFmtId="165" fontId="12" fillId="3" borderId="2" xfId="2" applyFont="1" applyBorder="1" applyAlignment="1">
      <alignment horizontal="left" vertical="center"/>
    </xf>
    <xf numFmtId="165" fontId="12" fillId="3" borderId="3" xfId="2" applyFont="1" applyBorder="1" applyAlignment="1">
      <alignment horizontal="left" vertical="center"/>
    </xf>
    <xf numFmtId="165" fontId="12" fillId="3" borderId="4" xfId="2" applyFont="1" applyBorder="1" applyAlignment="1">
      <alignment horizontal="left" vertical="center"/>
    </xf>
    <xf numFmtId="0" fontId="25" fillId="12" borderId="12" xfId="0" applyNumberFormat="1" applyFont="1" applyFill="1" applyBorder="1" applyAlignment="1"/>
    <xf numFmtId="0" fontId="25" fillId="12" borderId="12" xfId="0" applyNumberFormat="1" applyFont="1" applyFill="1" applyBorder="1" applyAlignment="1">
      <alignment horizontal="center"/>
    </xf>
    <xf numFmtId="166" fontId="25" fillId="12" borderId="12" xfId="0" applyNumberFormat="1" applyFont="1" applyFill="1" applyBorder="1" applyAlignment="1">
      <alignment horizontal="center"/>
    </xf>
    <xf numFmtId="166" fontId="25" fillId="12" borderId="9" xfId="0" applyNumberFormat="1" applyFont="1" applyFill="1" applyBorder="1" applyAlignment="1">
      <alignment horizontal="center"/>
    </xf>
    <xf numFmtId="166" fontId="25" fillId="12" borderId="11" xfId="0" applyNumberFormat="1" applyFont="1" applyFill="1" applyBorder="1" applyAlignment="1">
      <alignment horizontal="center"/>
    </xf>
    <xf numFmtId="166" fontId="25" fillId="12" borderId="12" xfId="0" applyNumberFormat="1" applyFont="1" applyFill="1" applyBorder="1" applyAlignment="1">
      <alignment horizontal="center" vertical="center"/>
    </xf>
    <xf numFmtId="0" fontId="54" fillId="0" borderId="12" xfId="0" applyNumberFormat="1" applyFont="1" applyFill="1" applyBorder="1" applyAlignment="1">
      <alignment horizontal="center" vertical="center" wrapText="1"/>
    </xf>
    <xf numFmtId="49" fontId="55" fillId="0" borderId="150" xfId="0" applyNumberFormat="1" applyFont="1" applyBorder="1" applyAlignment="1">
      <alignment horizontal="center" vertical="center" wrapText="1"/>
    </xf>
    <xf numFmtId="49" fontId="56" fillId="0" borderId="150" xfId="0" applyNumberFormat="1" applyFont="1" applyBorder="1" applyAlignment="1">
      <alignment horizontal="center" vertical="center" wrapText="1"/>
    </xf>
    <xf numFmtId="166" fontId="57" fillId="0" borderId="151" xfId="0" applyNumberFormat="1" applyFont="1" applyFill="1" applyBorder="1" applyAlignment="1">
      <alignment horizontal="center" vertical="center"/>
    </xf>
    <xf numFmtId="49" fontId="58" fillId="0" borderId="150" xfId="0" applyNumberFormat="1" applyFont="1" applyFill="1" applyBorder="1" applyAlignment="1">
      <alignment horizontal="center" vertical="center" wrapText="1"/>
    </xf>
    <xf numFmtId="0" fontId="59" fillId="0" borderId="152" xfId="0" applyFont="1" applyBorder="1" applyAlignment="1">
      <alignment horizontal="center" vertical="center" wrapText="1"/>
    </xf>
    <xf numFmtId="0" fontId="54" fillId="0" borderId="151" xfId="0" applyNumberFormat="1" applyFont="1" applyFill="1" applyBorder="1" applyAlignment="1">
      <alignment horizontal="center" vertical="center"/>
    </xf>
    <xf numFmtId="49" fontId="60" fillId="0" borderId="151" xfId="0" applyNumberFormat="1" applyFont="1" applyFill="1" applyBorder="1" applyAlignment="1">
      <alignment horizontal="center" vertical="center" wrapText="1"/>
    </xf>
    <xf numFmtId="0" fontId="59" fillId="0" borderId="153" xfId="0" applyFont="1" applyBorder="1" applyAlignment="1">
      <alignment horizontal="center" vertical="center" wrapText="1"/>
    </xf>
    <xf numFmtId="166" fontId="61" fillId="0" borderId="95" xfId="0" applyNumberFormat="1" applyFont="1" applyFill="1" applyBorder="1" applyAlignment="1">
      <alignment horizontal="center" vertical="center"/>
    </xf>
    <xf numFmtId="0" fontId="59" fillId="0" borderId="154" xfId="0" applyFont="1" applyBorder="1" applyAlignment="1">
      <alignment horizontal="center" vertical="center" wrapText="1"/>
    </xf>
    <xf numFmtId="49" fontId="55" fillId="0" borderId="150" xfId="0" applyNumberFormat="1" applyFont="1" applyFill="1" applyBorder="1" applyAlignment="1">
      <alignment horizontal="center" vertical="center" wrapText="1"/>
    </xf>
    <xf numFmtId="49" fontId="62" fillId="0" borderId="150" xfId="0" applyNumberFormat="1" applyFont="1" applyFill="1" applyBorder="1" applyAlignment="1">
      <alignment horizontal="center" vertical="center" wrapText="1"/>
    </xf>
    <xf numFmtId="49" fontId="63" fillId="0" borderId="151" xfId="0" applyNumberFormat="1" applyFont="1" applyFill="1" applyBorder="1" applyAlignment="1">
      <alignment horizontal="center" vertical="center" wrapText="1"/>
    </xf>
    <xf numFmtId="0" fontId="59" fillId="0" borderId="155" xfId="0" applyFont="1" applyBorder="1" applyAlignment="1">
      <alignment horizontal="center" vertical="center" wrapText="1"/>
    </xf>
    <xf numFmtId="0" fontId="59" fillId="0" borderId="156" xfId="0" applyFont="1" applyBorder="1" applyAlignment="1">
      <alignment horizontal="center" vertical="center" wrapText="1"/>
    </xf>
    <xf numFmtId="0" fontId="59" fillId="0" borderId="95" xfId="0" applyFont="1" applyBorder="1" applyAlignment="1">
      <alignment horizontal="center" vertical="center" wrapText="1"/>
    </xf>
    <xf numFmtId="0" fontId="64" fillId="12" borderId="0" xfId="0" applyNumberFormat="1" applyFont="1" applyFill="1" applyAlignment="1"/>
    <xf numFmtId="0" fontId="65" fillId="0" borderId="0" xfId="0" applyFont="1"/>
    <xf numFmtId="164" fontId="66" fillId="0" borderId="0" xfId="0" applyNumberFormat="1" applyFont="1"/>
    <xf numFmtId="0" fontId="67" fillId="0" borderId="0" xfId="0" applyFont="1"/>
    <xf numFmtId="0" fontId="68" fillId="0" borderId="0" xfId="0" applyFont="1"/>
    <xf numFmtId="164" fontId="68" fillId="0" borderId="0" xfId="0" applyNumberFormat="1" applyFont="1" applyFill="1" applyAlignment="1"/>
    <xf numFmtId="164" fontId="67" fillId="0" borderId="0" xfId="0" applyNumberFormat="1" applyFont="1" applyFill="1" applyAlignment="1"/>
    <xf numFmtId="49" fontId="62" fillId="0" borderId="150" xfId="0" applyNumberFormat="1" applyFont="1" applyBorder="1" applyAlignment="1">
      <alignment horizontal="center" vertical="center" wrapText="1"/>
    </xf>
    <xf numFmtId="14" fontId="55" fillId="0" borderId="150" xfId="0" applyNumberFormat="1" applyFont="1" applyBorder="1" applyAlignment="1">
      <alignment horizontal="center" vertical="center" wrapText="1"/>
    </xf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0</xdr:col>
      <xdr:colOff>835026</xdr:colOff>
      <xdr:row>2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FDD010C-EF11-4E58-B2EB-18AF2F259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0"/>
          <a:ext cx="822326" cy="53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854074</xdr:colOff>
      <xdr:row>3</xdr:row>
      <xdr:rowOff>91466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4BD2BAA-928A-40A9-AE59-3B006D67A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159249" cy="60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workbookViewId="0">
      <selection activeCell="L18" sqref="L18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48" max="248" width="17.7109375" customWidth="1"/>
    <col min="249" max="252" width="15.7109375" customWidth="1"/>
    <col min="253" max="253" width="6.42578125" customWidth="1"/>
    <col min="254" max="254" width="9.42578125" customWidth="1"/>
    <col min="255" max="255" width="15.7109375" customWidth="1"/>
    <col min="504" max="504" width="17.7109375" customWidth="1"/>
    <col min="505" max="508" width="15.7109375" customWidth="1"/>
    <col min="509" max="509" width="6.42578125" customWidth="1"/>
    <col min="510" max="510" width="9.42578125" customWidth="1"/>
    <col min="511" max="511" width="15.7109375" customWidth="1"/>
    <col min="760" max="760" width="17.7109375" customWidth="1"/>
    <col min="761" max="764" width="15.7109375" customWidth="1"/>
    <col min="765" max="765" width="6.42578125" customWidth="1"/>
    <col min="766" max="766" width="9.42578125" customWidth="1"/>
    <col min="767" max="767" width="15.7109375" customWidth="1"/>
    <col min="1016" max="1016" width="17.7109375" customWidth="1"/>
    <col min="1017" max="1020" width="15.7109375" customWidth="1"/>
    <col min="1021" max="1021" width="6.42578125" customWidth="1"/>
    <col min="1022" max="1022" width="9.42578125" customWidth="1"/>
    <col min="1023" max="1023" width="15.7109375" customWidth="1"/>
    <col min="1272" max="1272" width="17.7109375" customWidth="1"/>
    <col min="1273" max="1276" width="15.7109375" customWidth="1"/>
    <col min="1277" max="1277" width="6.42578125" customWidth="1"/>
    <col min="1278" max="1278" width="9.42578125" customWidth="1"/>
    <col min="1279" max="1279" width="15.7109375" customWidth="1"/>
    <col min="1528" max="1528" width="17.7109375" customWidth="1"/>
    <col min="1529" max="1532" width="15.7109375" customWidth="1"/>
    <col min="1533" max="1533" width="6.42578125" customWidth="1"/>
    <col min="1534" max="1534" width="9.42578125" customWidth="1"/>
    <col min="1535" max="1535" width="15.7109375" customWidth="1"/>
    <col min="1784" max="1784" width="17.7109375" customWidth="1"/>
    <col min="1785" max="1788" width="15.7109375" customWidth="1"/>
    <col min="1789" max="1789" width="6.42578125" customWidth="1"/>
    <col min="1790" max="1790" width="9.42578125" customWidth="1"/>
    <col min="1791" max="1791" width="15.7109375" customWidth="1"/>
    <col min="2040" max="2040" width="17.7109375" customWidth="1"/>
    <col min="2041" max="2044" width="15.7109375" customWidth="1"/>
    <col min="2045" max="2045" width="6.42578125" customWidth="1"/>
    <col min="2046" max="2046" width="9.42578125" customWidth="1"/>
    <col min="2047" max="2047" width="15.7109375" customWidth="1"/>
    <col min="2296" max="2296" width="17.7109375" customWidth="1"/>
    <col min="2297" max="2300" width="15.7109375" customWidth="1"/>
    <col min="2301" max="2301" width="6.42578125" customWidth="1"/>
    <col min="2302" max="2302" width="9.42578125" customWidth="1"/>
    <col min="2303" max="2303" width="15.7109375" customWidth="1"/>
    <col min="2552" max="2552" width="17.7109375" customWidth="1"/>
    <col min="2553" max="2556" width="15.7109375" customWidth="1"/>
    <col min="2557" max="2557" width="6.42578125" customWidth="1"/>
    <col min="2558" max="2558" width="9.42578125" customWidth="1"/>
    <col min="2559" max="2559" width="15.7109375" customWidth="1"/>
    <col min="2808" max="2808" width="17.7109375" customWidth="1"/>
    <col min="2809" max="2812" width="15.7109375" customWidth="1"/>
    <col min="2813" max="2813" width="6.42578125" customWidth="1"/>
    <col min="2814" max="2814" width="9.42578125" customWidth="1"/>
    <col min="2815" max="2815" width="15.7109375" customWidth="1"/>
    <col min="3064" max="3064" width="17.7109375" customWidth="1"/>
    <col min="3065" max="3068" width="15.7109375" customWidth="1"/>
    <col min="3069" max="3069" width="6.42578125" customWidth="1"/>
    <col min="3070" max="3070" width="9.42578125" customWidth="1"/>
    <col min="3071" max="3071" width="15.7109375" customWidth="1"/>
    <col min="3320" max="3320" width="17.7109375" customWidth="1"/>
    <col min="3321" max="3324" width="15.7109375" customWidth="1"/>
    <col min="3325" max="3325" width="6.42578125" customWidth="1"/>
    <col min="3326" max="3326" width="9.42578125" customWidth="1"/>
    <col min="3327" max="3327" width="15.7109375" customWidth="1"/>
    <col min="3576" max="3576" width="17.7109375" customWidth="1"/>
    <col min="3577" max="3580" width="15.7109375" customWidth="1"/>
    <col min="3581" max="3581" width="6.42578125" customWidth="1"/>
    <col min="3582" max="3582" width="9.42578125" customWidth="1"/>
    <col min="3583" max="3583" width="15.7109375" customWidth="1"/>
    <col min="3832" max="3832" width="17.7109375" customWidth="1"/>
    <col min="3833" max="3836" width="15.7109375" customWidth="1"/>
    <col min="3837" max="3837" width="6.42578125" customWidth="1"/>
    <col min="3838" max="3838" width="9.42578125" customWidth="1"/>
    <col min="3839" max="3839" width="15.7109375" customWidth="1"/>
    <col min="4088" max="4088" width="17.7109375" customWidth="1"/>
    <col min="4089" max="4092" width="15.7109375" customWidth="1"/>
    <col min="4093" max="4093" width="6.42578125" customWidth="1"/>
    <col min="4094" max="4094" width="9.42578125" customWidth="1"/>
    <col min="4095" max="4095" width="15.7109375" customWidth="1"/>
    <col min="4344" max="4344" width="17.7109375" customWidth="1"/>
    <col min="4345" max="4348" width="15.7109375" customWidth="1"/>
    <col min="4349" max="4349" width="6.42578125" customWidth="1"/>
    <col min="4350" max="4350" width="9.42578125" customWidth="1"/>
    <col min="4351" max="4351" width="15.7109375" customWidth="1"/>
    <col min="4600" max="4600" width="17.7109375" customWidth="1"/>
    <col min="4601" max="4604" width="15.7109375" customWidth="1"/>
    <col min="4605" max="4605" width="6.42578125" customWidth="1"/>
    <col min="4606" max="4606" width="9.42578125" customWidth="1"/>
    <col min="4607" max="4607" width="15.7109375" customWidth="1"/>
    <col min="4856" max="4856" width="17.7109375" customWidth="1"/>
    <col min="4857" max="4860" width="15.7109375" customWidth="1"/>
    <col min="4861" max="4861" width="6.42578125" customWidth="1"/>
    <col min="4862" max="4862" width="9.42578125" customWidth="1"/>
    <col min="4863" max="4863" width="15.7109375" customWidth="1"/>
    <col min="5112" max="5112" width="17.7109375" customWidth="1"/>
    <col min="5113" max="5116" width="15.7109375" customWidth="1"/>
    <col min="5117" max="5117" width="6.42578125" customWidth="1"/>
    <col min="5118" max="5118" width="9.42578125" customWidth="1"/>
    <col min="5119" max="5119" width="15.7109375" customWidth="1"/>
    <col min="5368" max="5368" width="17.7109375" customWidth="1"/>
    <col min="5369" max="5372" width="15.7109375" customWidth="1"/>
    <col min="5373" max="5373" width="6.42578125" customWidth="1"/>
    <col min="5374" max="5374" width="9.42578125" customWidth="1"/>
    <col min="5375" max="5375" width="15.7109375" customWidth="1"/>
    <col min="5624" max="5624" width="17.7109375" customWidth="1"/>
    <col min="5625" max="5628" width="15.7109375" customWidth="1"/>
    <col min="5629" max="5629" width="6.42578125" customWidth="1"/>
    <col min="5630" max="5630" width="9.42578125" customWidth="1"/>
    <col min="5631" max="5631" width="15.7109375" customWidth="1"/>
    <col min="5880" max="5880" width="17.7109375" customWidth="1"/>
    <col min="5881" max="5884" width="15.7109375" customWidth="1"/>
    <col min="5885" max="5885" width="6.42578125" customWidth="1"/>
    <col min="5886" max="5886" width="9.42578125" customWidth="1"/>
    <col min="5887" max="5887" width="15.7109375" customWidth="1"/>
    <col min="6136" max="6136" width="17.7109375" customWidth="1"/>
    <col min="6137" max="6140" width="15.7109375" customWidth="1"/>
    <col min="6141" max="6141" width="6.42578125" customWidth="1"/>
    <col min="6142" max="6142" width="9.42578125" customWidth="1"/>
    <col min="6143" max="6143" width="15.7109375" customWidth="1"/>
    <col min="6392" max="6392" width="17.7109375" customWidth="1"/>
    <col min="6393" max="6396" width="15.7109375" customWidth="1"/>
    <col min="6397" max="6397" width="6.42578125" customWidth="1"/>
    <col min="6398" max="6398" width="9.42578125" customWidth="1"/>
    <col min="6399" max="6399" width="15.7109375" customWidth="1"/>
    <col min="6648" max="6648" width="17.7109375" customWidth="1"/>
    <col min="6649" max="6652" width="15.7109375" customWidth="1"/>
    <col min="6653" max="6653" width="6.42578125" customWidth="1"/>
    <col min="6654" max="6654" width="9.42578125" customWidth="1"/>
    <col min="6655" max="6655" width="15.7109375" customWidth="1"/>
    <col min="6904" max="6904" width="17.7109375" customWidth="1"/>
    <col min="6905" max="6908" width="15.7109375" customWidth="1"/>
    <col min="6909" max="6909" width="6.42578125" customWidth="1"/>
    <col min="6910" max="6910" width="9.42578125" customWidth="1"/>
    <col min="6911" max="6911" width="15.7109375" customWidth="1"/>
    <col min="7160" max="7160" width="17.7109375" customWidth="1"/>
    <col min="7161" max="7164" width="15.7109375" customWidth="1"/>
    <col min="7165" max="7165" width="6.42578125" customWidth="1"/>
    <col min="7166" max="7166" width="9.42578125" customWidth="1"/>
    <col min="7167" max="7167" width="15.7109375" customWidth="1"/>
    <col min="7416" max="7416" width="17.7109375" customWidth="1"/>
    <col min="7417" max="7420" width="15.7109375" customWidth="1"/>
    <col min="7421" max="7421" width="6.42578125" customWidth="1"/>
    <col min="7422" max="7422" width="9.42578125" customWidth="1"/>
    <col min="7423" max="7423" width="15.7109375" customWidth="1"/>
    <col min="7672" max="7672" width="17.7109375" customWidth="1"/>
    <col min="7673" max="7676" width="15.7109375" customWidth="1"/>
    <col min="7677" max="7677" width="6.42578125" customWidth="1"/>
    <col min="7678" max="7678" width="9.42578125" customWidth="1"/>
    <col min="7679" max="7679" width="15.7109375" customWidth="1"/>
    <col min="7928" max="7928" width="17.7109375" customWidth="1"/>
    <col min="7929" max="7932" width="15.7109375" customWidth="1"/>
    <col min="7933" max="7933" width="6.42578125" customWidth="1"/>
    <col min="7934" max="7934" width="9.42578125" customWidth="1"/>
    <col min="7935" max="7935" width="15.7109375" customWidth="1"/>
    <col min="8184" max="8184" width="17.7109375" customWidth="1"/>
    <col min="8185" max="8188" width="15.7109375" customWidth="1"/>
    <col min="8189" max="8189" width="6.42578125" customWidth="1"/>
    <col min="8190" max="8190" width="9.42578125" customWidth="1"/>
    <col min="8191" max="8191" width="15.7109375" customWidth="1"/>
    <col min="8440" max="8440" width="17.7109375" customWidth="1"/>
    <col min="8441" max="8444" width="15.7109375" customWidth="1"/>
    <col min="8445" max="8445" width="6.42578125" customWidth="1"/>
    <col min="8446" max="8446" width="9.42578125" customWidth="1"/>
    <col min="8447" max="8447" width="15.7109375" customWidth="1"/>
    <col min="8696" max="8696" width="17.7109375" customWidth="1"/>
    <col min="8697" max="8700" width="15.7109375" customWidth="1"/>
    <col min="8701" max="8701" width="6.42578125" customWidth="1"/>
    <col min="8702" max="8702" width="9.42578125" customWidth="1"/>
    <col min="8703" max="8703" width="15.7109375" customWidth="1"/>
    <col min="8952" max="8952" width="17.7109375" customWidth="1"/>
    <col min="8953" max="8956" width="15.7109375" customWidth="1"/>
    <col min="8957" max="8957" width="6.42578125" customWidth="1"/>
    <col min="8958" max="8958" width="9.42578125" customWidth="1"/>
    <col min="8959" max="8959" width="15.7109375" customWidth="1"/>
    <col min="9208" max="9208" width="17.7109375" customWidth="1"/>
    <col min="9209" max="9212" width="15.7109375" customWidth="1"/>
    <col min="9213" max="9213" width="6.42578125" customWidth="1"/>
    <col min="9214" max="9214" width="9.42578125" customWidth="1"/>
    <col min="9215" max="9215" width="15.7109375" customWidth="1"/>
    <col min="9464" max="9464" width="17.7109375" customWidth="1"/>
    <col min="9465" max="9468" width="15.7109375" customWidth="1"/>
    <col min="9469" max="9469" width="6.42578125" customWidth="1"/>
    <col min="9470" max="9470" width="9.42578125" customWidth="1"/>
    <col min="9471" max="9471" width="15.7109375" customWidth="1"/>
    <col min="9720" max="9720" width="17.7109375" customWidth="1"/>
    <col min="9721" max="9724" width="15.7109375" customWidth="1"/>
    <col min="9725" max="9725" width="6.42578125" customWidth="1"/>
    <col min="9726" max="9726" width="9.42578125" customWidth="1"/>
    <col min="9727" max="9727" width="15.7109375" customWidth="1"/>
    <col min="9976" max="9976" width="17.7109375" customWidth="1"/>
    <col min="9977" max="9980" width="15.7109375" customWidth="1"/>
    <col min="9981" max="9981" width="6.42578125" customWidth="1"/>
    <col min="9982" max="9982" width="9.42578125" customWidth="1"/>
    <col min="9983" max="9983" width="15.7109375" customWidth="1"/>
    <col min="10232" max="10232" width="17.7109375" customWidth="1"/>
    <col min="10233" max="10236" width="15.7109375" customWidth="1"/>
    <col min="10237" max="10237" width="6.42578125" customWidth="1"/>
    <col min="10238" max="10238" width="9.42578125" customWidth="1"/>
    <col min="10239" max="10239" width="15.7109375" customWidth="1"/>
    <col min="10488" max="10488" width="17.7109375" customWidth="1"/>
    <col min="10489" max="10492" width="15.7109375" customWidth="1"/>
    <col min="10493" max="10493" width="6.42578125" customWidth="1"/>
    <col min="10494" max="10494" width="9.42578125" customWidth="1"/>
    <col min="10495" max="10495" width="15.7109375" customWidth="1"/>
    <col min="10744" max="10744" width="17.7109375" customWidth="1"/>
    <col min="10745" max="10748" width="15.7109375" customWidth="1"/>
    <col min="10749" max="10749" width="6.42578125" customWidth="1"/>
    <col min="10750" max="10750" width="9.42578125" customWidth="1"/>
    <col min="10751" max="10751" width="15.7109375" customWidth="1"/>
    <col min="11000" max="11000" width="17.7109375" customWidth="1"/>
    <col min="11001" max="11004" width="15.7109375" customWidth="1"/>
    <col min="11005" max="11005" width="6.42578125" customWidth="1"/>
    <col min="11006" max="11006" width="9.42578125" customWidth="1"/>
    <col min="11007" max="11007" width="15.7109375" customWidth="1"/>
    <col min="11256" max="11256" width="17.7109375" customWidth="1"/>
    <col min="11257" max="11260" width="15.7109375" customWidth="1"/>
    <col min="11261" max="11261" width="6.42578125" customWidth="1"/>
    <col min="11262" max="11262" width="9.42578125" customWidth="1"/>
    <col min="11263" max="11263" width="15.7109375" customWidth="1"/>
    <col min="11512" max="11512" width="17.7109375" customWidth="1"/>
    <col min="11513" max="11516" width="15.7109375" customWidth="1"/>
    <col min="11517" max="11517" width="6.42578125" customWidth="1"/>
    <col min="11518" max="11518" width="9.42578125" customWidth="1"/>
    <col min="11519" max="11519" width="15.7109375" customWidth="1"/>
    <col min="11768" max="11768" width="17.7109375" customWidth="1"/>
    <col min="11769" max="11772" width="15.7109375" customWidth="1"/>
    <col min="11773" max="11773" width="6.42578125" customWidth="1"/>
    <col min="11774" max="11774" width="9.42578125" customWidth="1"/>
    <col min="11775" max="11775" width="15.7109375" customWidth="1"/>
    <col min="12024" max="12024" width="17.7109375" customWidth="1"/>
    <col min="12025" max="12028" width="15.7109375" customWidth="1"/>
    <col min="12029" max="12029" width="6.42578125" customWidth="1"/>
    <col min="12030" max="12030" width="9.42578125" customWidth="1"/>
    <col min="12031" max="12031" width="15.7109375" customWidth="1"/>
    <col min="12280" max="12280" width="17.7109375" customWidth="1"/>
    <col min="12281" max="12284" width="15.7109375" customWidth="1"/>
    <col min="12285" max="12285" width="6.42578125" customWidth="1"/>
    <col min="12286" max="12286" width="9.42578125" customWidth="1"/>
    <col min="12287" max="12287" width="15.7109375" customWidth="1"/>
    <col min="12536" max="12536" width="17.7109375" customWidth="1"/>
    <col min="12537" max="12540" width="15.7109375" customWidth="1"/>
    <col min="12541" max="12541" width="6.42578125" customWidth="1"/>
    <col min="12542" max="12542" width="9.42578125" customWidth="1"/>
    <col min="12543" max="12543" width="15.7109375" customWidth="1"/>
    <col min="12792" max="12792" width="17.7109375" customWidth="1"/>
    <col min="12793" max="12796" width="15.7109375" customWidth="1"/>
    <col min="12797" max="12797" width="6.42578125" customWidth="1"/>
    <col min="12798" max="12798" width="9.42578125" customWidth="1"/>
    <col min="12799" max="12799" width="15.7109375" customWidth="1"/>
    <col min="13048" max="13048" width="17.7109375" customWidth="1"/>
    <col min="13049" max="13052" width="15.7109375" customWidth="1"/>
    <col min="13053" max="13053" width="6.42578125" customWidth="1"/>
    <col min="13054" max="13054" width="9.42578125" customWidth="1"/>
    <col min="13055" max="13055" width="15.7109375" customWidth="1"/>
    <col min="13304" max="13304" width="17.7109375" customWidth="1"/>
    <col min="13305" max="13308" width="15.7109375" customWidth="1"/>
    <col min="13309" max="13309" width="6.42578125" customWidth="1"/>
    <col min="13310" max="13310" width="9.42578125" customWidth="1"/>
    <col min="13311" max="13311" width="15.7109375" customWidth="1"/>
    <col min="13560" max="13560" width="17.7109375" customWidth="1"/>
    <col min="13561" max="13564" width="15.7109375" customWidth="1"/>
    <col min="13565" max="13565" width="6.42578125" customWidth="1"/>
    <col min="13566" max="13566" width="9.42578125" customWidth="1"/>
    <col min="13567" max="13567" width="15.7109375" customWidth="1"/>
    <col min="13816" max="13816" width="17.7109375" customWidth="1"/>
    <col min="13817" max="13820" width="15.7109375" customWidth="1"/>
    <col min="13821" max="13821" width="6.42578125" customWidth="1"/>
    <col min="13822" max="13822" width="9.42578125" customWidth="1"/>
    <col min="13823" max="13823" width="15.7109375" customWidth="1"/>
    <col min="14072" max="14072" width="17.7109375" customWidth="1"/>
    <col min="14073" max="14076" width="15.7109375" customWidth="1"/>
    <col min="14077" max="14077" width="6.42578125" customWidth="1"/>
    <col min="14078" max="14078" width="9.42578125" customWidth="1"/>
    <col min="14079" max="14079" width="15.7109375" customWidth="1"/>
    <col min="14328" max="14328" width="17.7109375" customWidth="1"/>
    <col min="14329" max="14332" width="15.7109375" customWidth="1"/>
    <col min="14333" max="14333" width="6.42578125" customWidth="1"/>
    <col min="14334" max="14334" width="9.42578125" customWidth="1"/>
    <col min="14335" max="14335" width="15.7109375" customWidth="1"/>
    <col min="14584" max="14584" width="17.7109375" customWidth="1"/>
    <col min="14585" max="14588" width="15.7109375" customWidth="1"/>
    <col min="14589" max="14589" width="6.42578125" customWidth="1"/>
    <col min="14590" max="14590" width="9.42578125" customWidth="1"/>
    <col min="14591" max="14591" width="15.7109375" customWidth="1"/>
    <col min="14840" max="14840" width="17.7109375" customWidth="1"/>
    <col min="14841" max="14844" width="15.7109375" customWidth="1"/>
    <col min="14845" max="14845" width="6.42578125" customWidth="1"/>
    <col min="14846" max="14846" width="9.42578125" customWidth="1"/>
    <col min="14847" max="14847" width="15.7109375" customWidth="1"/>
    <col min="15096" max="15096" width="17.7109375" customWidth="1"/>
    <col min="15097" max="15100" width="15.7109375" customWidth="1"/>
    <col min="15101" max="15101" width="6.42578125" customWidth="1"/>
    <col min="15102" max="15102" width="9.42578125" customWidth="1"/>
    <col min="15103" max="15103" width="15.7109375" customWidth="1"/>
    <col min="15352" max="15352" width="17.7109375" customWidth="1"/>
    <col min="15353" max="15356" width="15.7109375" customWidth="1"/>
    <col min="15357" max="15357" width="6.42578125" customWidth="1"/>
    <col min="15358" max="15358" width="9.42578125" customWidth="1"/>
    <col min="15359" max="15359" width="15.7109375" customWidth="1"/>
    <col min="15608" max="15608" width="17.7109375" customWidth="1"/>
    <col min="15609" max="15612" width="15.7109375" customWidth="1"/>
    <col min="15613" max="15613" width="6.42578125" customWidth="1"/>
    <col min="15614" max="15614" width="9.42578125" customWidth="1"/>
    <col min="15615" max="15615" width="15.7109375" customWidth="1"/>
    <col min="15864" max="15864" width="17.7109375" customWidth="1"/>
    <col min="15865" max="15868" width="15.7109375" customWidth="1"/>
    <col min="15869" max="15869" width="6.42578125" customWidth="1"/>
    <col min="15870" max="15870" width="9.42578125" customWidth="1"/>
    <col min="15871" max="15871" width="15.7109375" customWidth="1"/>
    <col min="16120" max="16120" width="17.7109375" customWidth="1"/>
    <col min="16121" max="16124" width="15.7109375" customWidth="1"/>
    <col min="16125" max="16125" width="6.42578125" customWidth="1"/>
    <col min="16126" max="16126" width="9.42578125" customWidth="1"/>
    <col min="16127" max="16127" width="15.7109375" customWidth="1"/>
  </cols>
  <sheetData>
    <row r="2" spans="1:8" ht="15.75">
      <c r="A2" s="466" t="s">
        <v>207</v>
      </c>
      <c r="B2" s="467" t="s">
        <v>208</v>
      </c>
      <c r="C2" s="468" t="s">
        <v>209</v>
      </c>
      <c r="D2" s="468" t="s">
        <v>210</v>
      </c>
      <c r="E2" s="469" t="s">
        <v>211</v>
      </c>
      <c r="F2" s="470"/>
      <c r="G2" s="471" t="s">
        <v>212</v>
      </c>
      <c r="H2" s="468" t="s">
        <v>213</v>
      </c>
    </row>
    <row r="3" spans="1:8">
      <c r="A3" s="472" t="s">
        <v>214</v>
      </c>
      <c r="B3" s="473" t="s">
        <v>215</v>
      </c>
      <c r="C3" s="473" t="s">
        <v>238</v>
      </c>
      <c r="D3" s="474" t="s">
        <v>239</v>
      </c>
      <c r="E3" s="497">
        <v>44718</v>
      </c>
      <c r="F3" s="475" t="s">
        <v>216</v>
      </c>
      <c r="G3" s="476" t="s">
        <v>217</v>
      </c>
      <c r="H3" s="477" t="s">
        <v>218</v>
      </c>
    </row>
    <row r="4" spans="1:8">
      <c r="A4" s="478"/>
      <c r="B4" s="473" t="s">
        <v>215</v>
      </c>
      <c r="C4" s="473" t="s">
        <v>240</v>
      </c>
      <c r="D4" s="474" t="s">
        <v>241</v>
      </c>
      <c r="E4" s="497">
        <v>44725</v>
      </c>
      <c r="F4" s="475" t="s">
        <v>216</v>
      </c>
      <c r="G4" s="479" t="s">
        <v>217</v>
      </c>
      <c r="H4" s="480"/>
    </row>
    <row r="5" spans="1:8">
      <c r="A5" s="478"/>
      <c r="B5" s="473" t="s">
        <v>215</v>
      </c>
      <c r="C5" s="473" t="s">
        <v>242</v>
      </c>
      <c r="D5" s="474" t="s">
        <v>243</v>
      </c>
      <c r="E5" s="497">
        <v>44732</v>
      </c>
      <c r="F5" s="475" t="s">
        <v>216</v>
      </c>
      <c r="G5" s="479" t="s">
        <v>217</v>
      </c>
      <c r="H5" s="480"/>
    </row>
    <row r="6" spans="1:8">
      <c r="A6" s="478"/>
      <c r="B6" s="473" t="s">
        <v>215</v>
      </c>
      <c r="C6" s="473" t="s">
        <v>244</v>
      </c>
      <c r="D6" s="474" t="s">
        <v>245</v>
      </c>
      <c r="E6" s="497">
        <v>44739</v>
      </c>
      <c r="F6" s="475" t="s">
        <v>216</v>
      </c>
      <c r="G6" s="479" t="s">
        <v>217</v>
      </c>
      <c r="H6" s="480"/>
    </row>
    <row r="7" spans="1:8">
      <c r="A7" s="478"/>
      <c r="B7" s="473" t="s">
        <v>215</v>
      </c>
      <c r="C7" s="473" t="s">
        <v>246</v>
      </c>
      <c r="D7" s="474" t="s">
        <v>247</v>
      </c>
      <c r="E7" s="497">
        <v>44746</v>
      </c>
      <c r="F7" s="481" t="s">
        <v>216</v>
      </c>
      <c r="G7" s="481" t="s">
        <v>217</v>
      </c>
      <c r="H7" s="482"/>
    </row>
    <row r="8" spans="1:8">
      <c r="A8" s="478"/>
      <c r="B8" s="483" t="s">
        <v>253</v>
      </c>
      <c r="C8" s="483" t="s">
        <v>238</v>
      </c>
      <c r="D8" s="484" t="s">
        <v>254</v>
      </c>
      <c r="E8" s="497">
        <v>44713</v>
      </c>
      <c r="F8" s="475" t="s">
        <v>220</v>
      </c>
      <c r="G8" s="485" t="s">
        <v>219</v>
      </c>
      <c r="H8" s="486" t="s">
        <v>221</v>
      </c>
    </row>
    <row r="9" spans="1:8">
      <c r="A9" s="478"/>
      <c r="B9" s="473" t="s">
        <v>253</v>
      </c>
      <c r="C9" s="483" t="s">
        <v>240</v>
      </c>
      <c r="D9" s="484" t="s">
        <v>255</v>
      </c>
      <c r="E9" s="497">
        <v>44720</v>
      </c>
      <c r="F9" s="475" t="s">
        <v>220</v>
      </c>
      <c r="G9" s="485" t="s">
        <v>219</v>
      </c>
      <c r="H9" s="487"/>
    </row>
    <row r="10" spans="1:8">
      <c r="A10" s="478"/>
      <c r="B10" s="483" t="s">
        <v>253</v>
      </c>
      <c r="C10" s="483" t="s">
        <v>242</v>
      </c>
      <c r="D10" s="484" t="s">
        <v>256</v>
      </c>
      <c r="E10" s="497">
        <v>44727</v>
      </c>
      <c r="F10" s="475" t="s">
        <v>220</v>
      </c>
      <c r="G10" s="479" t="s">
        <v>219</v>
      </c>
      <c r="H10" s="487"/>
    </row>
    <row r="11" spans="1:8">
      <c r="A11" s="478"/>
      <c r="B11" s="473" t="s">
        <v>253</v>
      </c>
      <c r="C11" s="483" t="s">
        <v>244</v>
      </c>
      <c r="D11" s="484" t="s">
        <v>257</v>
      </c>
      <c r="E11" s="497">
        <v>44734</v>
      </c>
      <c r="F11" s="475" t="s">
        <v>220</v>
      </c>
      <c r="G11" s="479" t="s">
        <v>219</v>
      </c>
      <c r="H11" s="487"/>
    </row>
    <row r="12" spans="1:8">
      <c r="A12" s="478"/>
      <c r="B12" s="473" t="s">
        <v>253</v>
      </c>
      <c r="C12" s="483" t="s">
        <v>246</v>
      </c>
      <c r="D12" s="484" t="s">
        <v>258</v>
      </c>
      <c r="E12" s="497">
        <v>44741</v>
      </c>
      <c r="F12" s="475" t="s">
        <v>220</v>
      </c>
      <c r="G12" s="485" t="s">
        <v>219</v>
      </c>
      <c r="H12" s="488"/>
    </row>
    <row r="13" spans="1:8">
      <c r="A13" s="478"/>
      <c r="B13" s="483" t="s">
        <v>223</v>
      </c>
      <c r="C13" s="483" t="s">
        <v>238</v>
      </c>
      <c r="D13" s="484" t="s">
        <v>248</v>
      </c>
      <c r="E13" s="497">
        <v>44714</v>
      </c>
      <c r="F13" s="475" t="s">
        <v>222</v>
      </c>
      <c r="G13" s="485" t="s">
        <v>224</v>
      </c>
      <c r="H13" s="486" t="s">
        <v>225</v>
      </c>
    </row>
    <row r="14" spans="1:8">
      <c r="A14" s="478"/>
      <c r="B14" s="483" t="s">
        <v>223</v>
      </c>
      <c r="C14" s="483" t="s">
        <v>240</v>
      </c>
      <c r="D14" s="484" t="s">
        <v>249</v>
      </c>
      <c r="E14" s="497">
        <v>44721</v>
      </c>
      <c r="F14" s="475" t="s">
        <v>222</v>
      </c>
      <c r="G14" s="485" t="s">
        <v>224</v>
      </c>
      <c r="H14" s="487"/>
    </row>
    <row r="15" spans="1:8">
      <c r="A15" s="478"/>
      <c r="B15" s="483" t="s">
        <v>223</v>
      </c>
      <c r="C15" s="483" t="s">
        <v>242</v>
      </c>
      <c r="D15" s="484" t="s">
        <v>250</v>
      </c>
      <c r="E15" s="497">
        <v>44728</v>
      </c>
      <c r="F15" s="475" t="s">
        <v>222</v>
      </c>
      <c r="G15" s="485" t="s">
        <v>224</v>
      </c>
      <c r="H15" s="487"/>
    </row>
    <row r="16" spans="1:8">
      <c r="A16" s="478"/>
      <c r="B16" s="483" t="s">
        <v>223</v>
      </c>
      <c r="C16" s="483" t="s">
        <v>244</v>
      </c>
      <c r="D16" s="484" t="s">
        <v>251</v>
      </c>
      <c r="E16" s="497">
        <v>44735</v>
      </c>
      <c r="F16" s="475" t="s">
        <v>222</v>
      </c>
      <c r="G16" s="485" t="s">
        <v>224</v>
      </c>
      <c r="H16" s="487"/>
    </row>
    <row r="17" spans="1:8">
      <c r="A17" s="478"/>
      <c r="B17" s="483" t="s">
        <v>223</v>
      </c>
      <c r="C17" s="483" t="s">
        <v>246</v>
      </c>
      <c r="D17" s="484" t="s">
        <v>252</v>
      </c>
      <c r="E17" s="497">
        <v>44742</v>
      </c>
      <c r="F17" s="475" t="s">
        <v>222</v>
      </c>
      <c r="G17" s="485" t="s">
        <v>224</v>
      </c>
      <c r="H17" s="488"/>
    </row>
    <row r="18" spans="1:8">
      <c r="A18" s="478"/>
      <c r="B18" s="473" t="s">
        <v>228</v>
      </c>
      <c r="C18" s="473" t="s">
        <v>238</v>
      </c>
      <c r="D18" s="474" t="s">
        <v>259</v>
      </c>
      <c r="E18" s="497">
        <v>44716</v>
      </c>
      <c r="F18" s="475" t="s">
        <v>226</v>
      </c>
      <c r="G18" s="479" t="s">
        <v>219</v>
      </c>
      <c r="H18" s="486" t="s">
        <v>227</v>
      </c>
    </row>
    <row r="19" spans="1:8">
      <c r="A19" s="478"/>
      <c r="B19" s="473" t="s">
        <v>228</v>
      </c>
      <c r="C19" s="473" t="s">
        <v>240</v>
      </c>
      <c r="D19" s="496" t="s">
        <v>260</v>
      </c>
      <c r="E19" s="497">
        <v>44723</v>
      </c>
      <c r="F19" s="475" t="s">
        <v>226</v>
      </c>
      <c r="G19" s="479" t="s">
        <v>219</v>
      </c>
      <c r="H19" s="487"/>
    </row>
    <row r="20" spans="1:8">
      <c r="A20" s="478"/>
      <c r="B20" s="473" t="s">
        <v>228</v>
      </c>
      <c r="C20" s="473" t="s">
        <v>242</v>
      </c>
      <c r="D20" s="474" t="s">
        <v>261</v>
      </c>
      <c r="E20" s="497">
        <v>44730</v>
      </c>
      <c r="F20" s="475" t="s">
        <v>226</v>
      </c>
      <c r="G20" s="479" t="s">
        <v>219</v>
      </c>
      <c r="H20" s="487"/>
    </row>
    <row r="21" spans="1:8">
      <c r="A21" s="478"/>
      <c r="B21" s="473" t="s">
        <v>228</v>
      </c>
      <c r="C21" s="473" t="s">
        <v>244</v>
      </c>
      <c r="D21" s="496" t="s">
        <v>262</v>
      </c>
      <c r="E21" s="497">
        <v>44737</v>
      </c>
      <c r="F21" s="475" t="s">
        <v>226</v>
      </c>
      <c r="G21" s="479" t="s">
        <v>219</v>
      </c>
      <c r="H21" s="487"/>
    </row>
    <row r="22" spans="1:8">
      <c r="A22" s="478"/>
      <c r="B22" s="473" t="s">
        <v>228</v>
      </c>
      <c r="C22" s="473" t="s">
        <v>246</v>
      </c>
      <c r="D22" s="474" t="s">
        <v>263</v>
      </c>
      <c r="E22" s="497">
        <v>44744</v>
      </c>
      <c r="F22" s="475" t="s">
        <v>226</v>
      </c>
      <c r="G22" s="479" t="s">
        <v>219</v>
      </c>
      <c r="H22" s="488"/>
    </row>
    <row r="24" spans="1:8">
      <c r="A24" s="489" t="s">
        <v>229</v>
      </c>
    </row>
    <row r="25" spans="1:8">
      <c r="A25" s="490" t="s">
        <v>230</v>
      </c>
    </row>
    <row r="26" spans="1:8">
      <c r="A26" s="491" t="s">
        <v>231</v>
      </c>
    </row>
    <row r="27" spans="1:8">
      <c r="A27" s="491" t="s">
        <v>232</v>
      </c>
    </row>
    <row r="28" spans="1:8" s="8" customFormat="1" ht="14.25">
      <c r="A28" s="492" t="s">
        <v>233</v>
      </c>
    </row>
    <row r="29" spans="1:8">
      <c r="A29" s="493" t="s">
        <v>234</v>
      </c>
    </row>
    <row r="30" spans="1:8">
      <c r="A30" s="494" t="s">
        <v>235</v>
      </c>
    </row>
    <row r="31" spans="1:8">
      <c r="A31" s="494" t="s">
        <v>236</v>
      </c>
    </row>
    <row r="32" spans="1:8">
      <c r="A32" s="495" t="s">
        <v>237</v>
      </c>
    </row>
  </sheetData>
  <mergeCells count="6">
    <mergeCell ref="E2:F2"/>
    <mergeCell ref="A3:A22"/>
    <mergeCell ref="H3:H7"/>
    <mergeCell ref="H8:H12"/>
    <mergeCell ref="H13:H17"/>
    <mergeCell ref="H18:H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0"/>
  <sheetViews>
    <sheetView topLeftCell="A16" workbookViewId="0">
      <selection activeCell="A17" sqref="A17"/>
    </sheetView>
  </sheetViews>
  <sheetFormatPr defaultRowHeight="15"/>
  <cols>
    <col min="1" max="1" width="51" customWidth="1"/>
    <col min="2" max="2" width="37.42578125" customWidth="1"/>
    <col min="3" max="3" width="15.42578125" bestFit="1" customWidth="1"/>
    <col min="4" max="4" width="10.5703125" bestFit="1" customWidth="1"/>
    <col min="5" max="5" width="17.42578125" bestFit="1" customWidth="1"/>
    <col min="6" max="6" width="21.42578125" customWidth="1"/>
    <col min="7" max="7" width="18.42578125" customWidth="1"/>
    <col min="8" max="8" width="15.42578125" customWidth="1"/>
    <col min="9" max="9" width="18.42578125" customWidth="1"/>
    <col min="10" max="10" width="9.5703125" bestFit="1" customWidth="1"/>
    <col min="11" max="11" width="9.42578125" bestFit="1" customWidth="1"/>
  </cols>
  <sheetData>
    <row r="1" spans="1:11" ht="15" customHeight="1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</row>
    <row r="2" spans="1:11" ht="15" customHeight="1">
      <c r="A2" s="430"/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1" ht="15" customHeight="1">
      <c r="A3" s="430"/>
      <c r="B3" s="430"/>
      <c r="C3" s="430"/>
      <c r="D3" s="430"/>
      <c r="E3" s="430"/>
      <c r="F3" s="430"/>
      <c r="G3" s="430"/>
      <c r="H3" s="430"/>
      <c r="I3" s="430"/>
      <c r="J3" s="430"/>
      <c r="K3" s="430"/>
    </row>
    <row r="4" spans="1:11" ht="2.4500000000000002" customHeight="1">
      <c r="A4" s="430"/>
      <c r="B4" s="430"/>
      <c r="C4" s="430"/>
      <c r="D4" s="430"/>
      <c r="E4" s="430"/>
      <c r="F4" s="430"/>
      <c r="G4" s="430"/>
      <c r="H4" s="430"/>
      <c r="I4" s="430"/>
      <c r="J4" s="430"/>
      <c r="K4" s="430"/>
    </row>
    <row r="5" spans="1:11" s="1" customFormat="1" ht="21">
      <c r="A5" s="1" t="s">
        <v>1</v>
      </c>
      <c r="B5" s="2"/>
      <c r="C5" s="2"/>
      <c r="D5" s="2"/>
      <c r="E5" s="2"/>
      <c r="F5" s="2"/>
      <c r="G5" s="2"/>
    </row>
    <row r="6" spans="1:11" s="1" customFormat="1" ht="17.100000000000001" customHeight="1" thickBot="1">
      <c r="B6" s="2"/>
      <c r="C6" s="2"/>
      <c r="D6" s="2"/>
      <c r="E6" s="2"/>
      <c r="F6" s="2"/>
      <c r="G6" s="2"/>
    </row>
    <row r="7" spans="1:11" ht="15.75" thickBot="1">
      <c r="A7" s="431" t="s">
        <v>2</v>
      </c>
      <c r="B7" s="432"/>
      <c r="C7" s="432"/>
      <c r="D7" s="432"/>
      <c r="E7" s="432"/>
      <c r="F7" s="432"/>
      <c r="G7" s="432"/>
      <c r="H7" s="432"/>
      <c r="I7" s="433"/>
    </row>
    <row r="8" spans="1:11" ht="58.5" customHeight="1" thickBot="1">
      <c r="A8" s="3" t="s">
        <v>3</v>
      </c>
      <c r="B8" s="4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6" t="s">
        <v>11</v>
      </c>
    </row>
    <row r="9" spans="1:11" s="8" customFormat="1">
      <c r="A9" s="330" t="s">
        <v>12</v>
      </c>
      <c r="B9" s="400">
        <v>44708</v>
      </c>
      <c r="C9" s="401">
        <f>D9-1</f>
        <v>44711</v>
      </c>
      <c r="D9" s="402">
        <v>44712</v>
      </c>
      <c r="E9" s="403">
        <v>44737</v>
      </c>
      <c r="F9" s="403">
        <v>44741</v>
      </c>
      <c r="G9" s="403">
        <v>44743</v>
      </c>
      <c r="H9" s="403">
        <v>44745</v>
      </c>
      <c r="I9" s="404">
        <v>44746</v>
      </c>
    </row>
    <row r="10" spans="1:11" s="8" customFormat="1">
      <c r="A10" s="12" t="s">
        <v>13</v>
      </c>
      <c r="B10" s="10">
        <v>44715</v>
      </c>
      <c r="C10" s="23">
        <v>44717</v>
      </c>
      <c r="D10" s="23">
        <v>44719</v>
      </c>
      <c r="E10" s="10">
        <v>44744</v>
      </c>
      <c r="F10" s="10">
        <v>44748</v>
      </c>
      <c r="G10" s="10">
        <v>44750</v>
      </c>
      <c r="H10" s="10">
        <v>44752</v>
      </c>
      <c r="I10" s="10">
        <v>44753</v>
      </c>
    </row>
    <row r="11" spans="1:11" s="8" customFormat="1">
      <c r="A11" s="12" t="s">
        <v>14</v>
      </c>
      <c r="B11" s="10">
        <v>44722</v>
      </c>
      <c r="C11" s="23">
        <v>44724</v>
      </c>
      <c r="D11" s="23">
        <v>44726</v>
      </c>
      <c r="E11" s="10">
        <v>44751</v>
      </c>
      <c r="F11" s="10">
        <v>44755</v>
      </c>
      <c r="G11" s="10">
        <v>44757</v>
      </c>
      <c r="H11" s="10">
        <v>44759</v>
      </c>
      <c r="I11" s="11">
        <v>44760</v>
      </c>
    </row>
    <row r="12" spans="1:11" s="8" customFormat="1">
      <c r="A12" s="12" t="s">
        <v>15</v>
      </c>
      <c r="B12" s="10">
        <v>44729</v>
      </c>
      <c r="C12" s="23">
        <v>44731</v>
      </c>
      <c r="D12" s="23">
        <v>44733</v>
      </c>
      <c r="E12" s="10">
        <v>44758</v>
      </c>
      <c r="F12" s="10">
        <v>44762</v>
      </c>
      <c r="G12" s="10">
        <v>44764</v>
      </c>
      <c r="H12" s="10">
        <v>44766</v>
      </c>
      <c r="I12" s="11">
        <v>44767</v>
      </c>
    </row>
    <row r="13" spans="1:11" s="8" customFormat="1" ht="15.75" thickBot="1">
      <c r="A13" s="13" t="s">
        <v>16</v>
      </c>
      <c r="B13" s="14">
        <v>44736</v>
      </c>
      <c r="C13" s="25">
        <v>44738</v>
      </c>
      <c r="D13" s="25">
        <v>44740</v>
      </c>
      <c r="E13" s="14">
        <v>44765</v>
      </c>
      <c r="F13" s="14">
        <v>44769</v>
      </c>
      <c r="G13" s="14">
        <v>44771</v>
      </c>
      <c r="H13" s="14">
        <v>44773</v>
      </c>
      <c r="I13" s="15">
        <v>44774</v>
      </c>
      <c r="J13" s="8" t="s">
        <v>17</v>
      </c>
    </row>
    <row r="14" spans="1:11" ht="15.75">
      <c r="A14" s="16"/>
      <c r="B14" s="8"/>
      <c r="C14" s="8"/>
      <c r="D14" s="8"/>
      <c r="E14" s="8"/>
      <c r="F14" s="8"/>
      <c r="G14" s="8"/>
      <c r="H14" s="8"/>
      <c r="I14" s="8"/>
    </row>
    <row r="15" spans="1:11" ht="16.5" thickBot="1">
      <c r="A15" s="17"/>
      <c r="B15" s="17"/>
      <c r="C15" s="17"/>
      <c r="D15" s="17"/>
      <c r="E15" s="17"/>
      <c r="F15" s="17"/>
      <c r="G15" s="17"/>
    </row>
    <row r="16" spans="1:11" ht="15.75" thickBot="1">
      <c r="A16" s="431" t="s">
        <v>18</v>
      </c>
      <c r="B16" s="434"/>
      <c r="C16" s="434"/>
      <c r="D16" s="434"/>
      <c r="E16" s="434"/>
      <c r="F16" s="434"/>
      <c r="G16" s="435"/>
    </row>
    <row r="17" spans="1:9" ht="45.75" thickBot="1">
      <c r="A17" s="3" t="s">
        <v>3</v>
      </c>
      <c r="B17" s="18" t="s">
        <v>19</v>
      </c>
      <c r="C17" s="19" t="s">
        <v>5</v>
      </c>
      <c r="D17" s="19" t="s">
        <v>6</v>
      </c>
      <c r="E17" s="19" t="s">
        <v>20</v>
      </c>
      <c r="F17" s="19" t="s">
        <v>21</v>
      </c>
      <c r="G17" s="20" t="s">
        <v>22</v>
      </c>
    </row>
    <row r="18" spans="1:9" ht="15.75">
      <c r="A18" s="330" t="s">
        <v>23</v>
      </c>
      <c r="B18" s="7">
        <f>C18-2</f>
        <v>44711</v>
      </c>
      <c r="C18" s="7">
        <f>D18-1</f>
        <v>44713</v>
      </c>
      <c r="D18" s="7">
        <v>44714</v>
      </c>
      <c r="E18" s="21">
        <f>D18+41</f>
        <v>44755</v>
      </c>
      <c r="F18" s="21">
        <f>E18+6</f>
        <v>44761</v>
      </c>
      <c r="G18" s="22">
        <f>D18+52</f>
        <v>44766</v>
      </c>
    </row>
    <row r="19" spans="1:9" ht="15.75">
      <c r="A19" s="12" t="s">
        <v>24</v>
      </c>
      <c r="B19" s="10">
        <f>B18+4</f>
        <v>44715</v>
      </c>
      <c r="C19" s="23">
        <f>D19-2</f>
        <v>44718</v>
      </c>
      <c r="D19" s="10">
        <v>44720</v>
      </c>
      <c r="E19" s="23">
        <f>D19+43</f>
        <v>44763</v>
      </c>
      <c r="F19" s="23">
        <f>E19+7</f>
        <v>44770</v>
      </c>
      <c r="G19" s="24">
        <f>D19+55</f>
        <v>44775</v>
      </c>
    </row>
    <row r="20" spans="1:9" ht="15.75">
      <c r="A20" s="420" t="s">
        <v>25</v>
      </c>
      <c r="B20" s="421">
        <v>44722</v>
      </c>
      <c r="C20" s="421">
        <v>44725</v>
      </c>
      <c r="D20" s="422">
        <v>44727</v>
      </c>
      <c r="E20" s="421">
        <v>44770</v>
      </c>
      <c r="F20" s="421">
        <v>44777</v>
      </c>
      <c r="G20" s="423">
        <v>44782</v>
      </c>
    </row>
    <row r="21" spans="1:9" ht="15.75">
      <c r="A21" s="424" t="s">
        <v>26</v>
      </c>
      <c r="B21" s="422">
        <f>C21-2</f>
        <v>44734</v>
      </c>
      <c r="C21" s="421">
        <f>D21-2</f>
        <v>44736</v>
      </c>
      <c r="D21" s="422">
        <v>44738</v>
      </c>
      <c r="E21" s="421">
        <f>D21+43</f>
        <v>44781</v>
      </c>
      <c r="F21" s="421">
        <f>E21+7</f>
        <v>44788</v>
      </c>
      <c r="G21" s="423">
        <f>D21+55</f>
        <v>44793</v>
      </c>
    </row>
    <row r="22" spans="1:9">
      <c r="A22" s="26"/>
      <c r="B22" s="27"/>
      <c r="C22" s="28"/>
      <c r="D22" s="28"/>
      <c r="E22" s="28"/>
      <c r="F22" s="28"/>
      <c r="G22" s="28"/>
    </row>
    <row r="23" spans="1:9" ht="15.75" thickBot="1">
      <c r="A23" s="331"/>
      <c r="B23" s="27"/>
      <c r="C23" s="28"/>
      <c r="D23" s="28"/>
      <c r="E23" s="28"/>
      <c r="F23" s="28"/>
      <c r="G23" s="28"/>
    </row>
    <row r="24" spans="1:9" ht="16.5" thickBot="1">
      <c r="A24" s="436" t="s">
        <v>27</v>
      </c>
      <c r="B24" s="437"/>
      <c r="C24" s="437"/>
      <c r="D24" s="437"/>
      <c r="E24" s="437"/>
      <c r="F24" s="437"/>
      <c r="G24" s="437"/>
      <c r="H24" s="437"/>
      <c r="I24" s="29"/>
    </row>
    <row r="25" spans="1:9" ht="45.75" thickBot="1">
      <c r="A25" s="30" t="s">
        <v>28</v>
      </c>
      <c r="B25" s="31" t="s">
        <v>29</v>
      </c>
      <c r="C25" s="32" t="s">
        <v>30</v>
      </c>
      <c r="D25" s="33" t="s">
        <v>6</v>
      </c>
      <c r="E25" s="34" t="s">
        <v>31</v>
      </c>
      <c r="F25" s="33" t="s">
        <v>32</v>
      </c>
      <c r="G25" s="33" t="s">
        <v>33</v>
      </c>
      <c r="H25" s="34" t="s">
        <v>34</v>
      </c>
      <c r="I25" s="35"/>
    </row>
    <row r="26" spans="1:9">
      <c r="A26" s="332" t="s">
        <v>35</v>
      </c>
      <c r="B26" s="21">
        <f>C26-3</f>
        <v>44708</v>
      </c>
      <c r="C26" s="21">
        <f>D26-2</f>
        <v>44711</v>
      </c>
      <c r="D26" s="21">
        <v>44713</v>
      </c>
      <c r="E26" s="21">
        <f>D26+26</f>
        <v>44739</v>
      </c>
      <c r="F26" s="21">
        <f>E26+5</f>
        <v>44744</v>
      </c>
      <c r="G26" s="21">
        <f>F26+4</f>
        <v>44748</v>
      </c>
      <c r="H26" s="22">
        <f>G26+3</f>
        <v>44751</v>
      </c>
      <c r="I26" s="36"/>
    </row>
    <row r="27" spans="1:9">
      <c r="A27" s="333" t="s">
        <v>36</v>
      </c>
      <c r="B27" s="334">
        <f t="shared" ref="B27:H27" si="0">B26+7</f>
        <v>44715</v>
      </c>
      <c r="C27" s="334">
        <f t="shared" si="0"/>
        <v>44718</v>
      </c>
      <c r="D27" s="334">
        <f t="shared" si="0"/>
        <v>44720</v>
      </c>
      <c r="E27" s="334">
        <f t="shared" si="0"/>
        <v>44746</v>
      </c>
      <c r="F27" s="334">
        <f t="shared" si="0"/>
        <v>44751</v>
      </c>
      <c r="G27" s="334">
        <f t="shared" si="0"/>
        <v>44755</v>
      </c>
      <c r="H27" s="335">
        <f t="shared" si="0"/>
        <v>44758</v>
      </c>
      <c r="I27" s="36"/>
    </row>
    <row r="28" spans="1:9">
      <c r="A28" s="333" t="s">
        <v>37</v>
      </c>
      <c r="B28" s="425">
        <f>C28-3</f>
        <v>44729</v>
      </c>
      <c r="C28" s="334">
        <f>D28-2</f>
        <v>44732</v>
      </c>
      <c r="D28" s="425">
        <v>44734</v>
      </c>
      <c r="E28" s="334">
        <v>44760</v>
      </c>
      <c r="F28" s="334">
        <v>44768</v>
      </c>
      <c r="G28" s="334">
        <f>F28+4</f>
        <v>44772</v>
      </c>
      <c r="H28" s="335">
        <f>G28+3</f>
        <v>44775</v>
      </c>
    </row>
    <row r="29" spans="1:9">
      <c r="A29" s="333" t="s">
        <v>38</v>
      </c>
      <c r="B29" s="425">
        <f>C29-2</f>
        <v>44732</v>
      </c>
      <c r="C29" s="334">
        <f>D29-1</f>
        <v>44734</v>
      </c>
      <c r="D29" s="425">
        <v>44735</v>
      </c>
      <c r="E29" s="334">
        <v>44761</v>
      </c>
      <c r="F29" s="334">
        <f>F28+1</f>
        <v>44769</v>
      </c>
      <c r="G29" s="334">
        <f>G28+1</f>
        <v>44773</v>
      </c>
      <c r="H29" s="335">
        <f>H28+1</f>
        <v>44776</v>
      </c>
      <c r="I29" s="36"/>
    </row>
    <row r="30" spans="1:9" ht="15.75" thickBot="1">
      <c r="A30" s="336" t="s">
        <v>39</v>
      </c>
      <c r="B30" s="426">
        <v>44739</v>
      </c>
      <c r="C30" s="337">
        <v>44741</v>
      </c>
      <c r="D30" s="426">
        <v>44753</v>
      </c>
      <c r="E30" s="337">
        <v>44779</v>
      </c>
      <c r="F30" s="337">
        <v>44787</v>
      </c>
      <c r="G30" s="337">
        <v>44791</v>
      </c>
      <c r="H30" s="338">
        <v>44795</v>
      </c>
      <c r="I30" s="8" t="s">
        <v>40</v>
      </c>
    </row>
    <row r="31" spans="1:9">
      <c r="A31" s="36"/>
      <c r="B31" s="36"/>
      <c r="C31" s="36"/>
      <c r="D31" s="36"/>
      <c r="E31" s="36"/>
      <c r="F31" s="37"/>
      <c r="G31" s="36"/>
      <c r="H31" s="36"/>
      <c r="I31" s="36"/>
    </row>
    <row r="32" spans="1:9">
      <c r="A32" s="36"/>
      <c r="B32" s="36"/>
      <c r="C32" s="36"/>
      <c r="D32" s="36"/>
      <c r="E32" s="36"/>
      <c r="F32" s="37"/>
      <c r="G32" s="36"/>
      <c r="H32" s="36"/>
      <c r="I32" s="36"/>
    </row>
    <row r="33" spans="1:10" ht="16.5" thickBot="1">
      <c r="A33" s="438" t="s">
        <v>41</v>
      </c>
      <c r="B33" s="439"/>
      <c r="C33" s="439"/>
      <c r="D33" s="439"/>
      <c r="E33" s="439"/>
      <c r="F33" s="439"/>
      <c r="G33" s="36"/>
      <c r="H33" s="36"/>
      <c r="I33" s="36"/>
    </row>
    <row r="34" spans="1:10" ht="45.75" thickBot="1">
      <c r="A34" s="38" t="s">
        <v>28</v>
      </c>
      <c r="B34" s="39" t="s">
        <v>4</v>
      </c>
      <c r="C34" s="39" t="s">
        <v>42</v>
      </c>
      <c r="D34" s="40" t="s">
        <v>6</v>
      </c>
      <c r="E34" s="40" t="s">
        <v>43</v>
      </c>
      <c r="F34" s="339" t="s">
        <v>44</v>
      </c>
      <c r="G34" s="36"/>
      <c r="H34" s="36"/>
      <c r="I34" s="36"/>
    </row>
    <row r="35" spans="1:10" s="47" customFormat="1">
      <c r="A35" s="340" t="s">
        <v>45</v>
      </c>
      <c r="B35" s="125">
        <f>C35-2</f>
        <v>44712</v>
      </c>
      <c r="C35" s="125">
        <f>D35-2</f>
        <v>44714</v>
      </c>
      <c r="D35" s="125">
        <v>44716</v>
      </c>
      <c r="E35" s="125">
        <f>D35+14</f>
        <v>44730</v>
      </c>
      <c r="F35" s="341" t="s">
        <v>46</v>
      </c>
      <c r="G35" s="46"/>
      <c r="H35" s="46"/>
      <c r="I35" s="46"/>
    </row>
    <row r="36" spans="1:10">
      <c r="A36" s="41" t="s">
        <v>47</v>
      </c>
      <c r="B36" s="42">
        <f>C36-2</f>
        <v>44719</v>
      </c>
      <c r="C36" s="42">
        <f>D36-2</f>
        <v>44721</v>
      </c>
      <c r="D36" s="43">
        <v>44723</v>
      </c>
      <c r="E36" s="43">
        <f>D36+14</f>
        <v>44737</v>
      </c>
      <c r="F36" s="173" t="s">
        <v>46</v>
      </c>
      <c r="G36" s="36"/>
      <c r="H36" s="36"/>
      <c r="I36" s="36"/>
    </row>
    <row r="37" spans="1:10">
      <c r="A37" s="41" t="s">
        <v>48</v>
      </c>
      <c r="B37" s="42">
        <f>C37-2</f>
        <v>44725</v>
      </c>
      <c r="C37" s="42">
        <f t="shared" ref="C37" si="1">D37-2</f>
        <v>44727</v>
      </c>
      <c r="D37" s="43">
        <v>44729</v>
      </c>
      <c r="E37" s="43">
        <f>D37+14</f>
        <v>44743</v>
      </c>
      <c r="F37" s="173" t="s">
        <v>46</v>
      </c>
      <c r="G37" s="36"/>
      <c r="H37" s="36"/>
      <c r="I37" s="36"/>
    </row>
    <row r="38" spans="1:10" ht="15.75" thickBot="1">
      <c r="A38" s="44" t="s">
        <v>49</v>
      </c>
      <c r="B38" s="342">
        <f>C38-2</f>
        <v>44733</v>
      </c>
      <c r="C38" s="45">
        <f>D38-2</f>
        <v>44735</v>
      </c>
      <c r="D38" s="45">
        <v>44737</v>
      </c>
      <c r="E38" s="143">
        <f>D38+14</f>
        <v>44751</v>
      </c>
      <c r="F38" s="343" t="s">
        <v>46</v>
      </c>
      <c r="G38" s="36"/>
      <c r="H38" s="36"/>
      <c r="I38" s="36"/>
    </row>
    <row r="39" spans="1:10">
      <c r="A39" s="383"/>
      <c r="B39" s="384"/>
      <c r="C39" s="48"/>
      <c r="D39" s="48"/>
      <c r="E39" s="36"/>
      <c r="F39" s="36"/>
      <c r="G39" s="36"/>
      <c r="H39" s="36"/>
      <c r="I39" s="36"/>
    </row>
    <row r="40" spans="1:10">
      <c r="A40" s="385" t="s">
        <v>50</v>
      </c>
      <c r="B40" s="386"/>
      <c r="C40" s="387"/>
      <c r="D40" s="387"/>
      <c r="E40" s="388"/>
      <c r="F40" s="37"/>
      <c r="G40" s="36"/>
      <c r="H40" s="36"/>
      <c r="I40" s="36"/>
    </row>
    <row r="41" spans="1:10" ht="45">
      <c r="A41" s="3" t="s">
        <v>28</v>
      </c>
      <c r="B41" s="389" t="s">
        <v>51</v>
      </c>
      <c r="C41" s="390" t="s">
        <v>52</v>
      </c>
      <c r="D41" s="390" t="s">
        <v>6</v>
      </c>
      <c r="E41" s="391" t="s">
        <v>53</v>
      </c>
      <c r="F41" s="37"/>
      <c r="G41" s="36"/>
      <c r="H41" s="36"/>
      <c r="I41" s="36"/>
    </row>
    <row r="42" spans="1:10" ht="15.75">
      <c r="A42" s="392" t="s">
        <v>54</v>
      </c>
      <c r="B42" s="393"/>
      <c r="C42" s="394"/>
      <c r="D42" s="394"/>
      <c r="E42" s="395"/>
      <c r="F42" s="37"/>
      <c r="G42" s="36"/>
      <c r="H42" s="36"/>
      <c r="I42" s="36"/>
    </row>
    <row r="43" spans="1:10" ht="15.75">
      <c r="A43" s="396"/>
      <c r="B43" s="397"/>
      <c r="C43" s="398"/>
      <c r="D43" s="398"/>
      <c r="E43" s="399"/>
      <c r="F43" s="37"/>
      <c r="G43" s="36"/>
      <c r="H43" s="36"/>
      <c r="I43" s="36"/>
    </row>
    <row r="45" spans="1:10" ht="15.75" thickBot="1">
      <c r="A45" s="49" t="s">
        <v>55</v>
      </c>
      <c r="B45" s="50"/>
      <c r="C45" s="50"/>
      <c r="D45" s="50"/>
      <c r="E45" s="50"/>
      <c r="F45" s="50"/>
      <c r="G45" s="50"/>
      <c r="H45" s="50"/>
      <c r="I45" s="50"/>
      <c r="J45" s="50"/>
    </row>
    <row r="46" spans="1:10" ht="45.75" thickBot="1">
      <c r="A46" s="51" t="s">
        <v>28</v>
      </c>
      <c r="B46" s="52" t="s">
        <v>29</v>
      </c>
      <c r="C46" s="53" t="s">
        <v>52</v>
      </c>
      <c r="D46" s="53" t="s">
        <v>6</v>
      </c>
      <c r="E46" s="53" t="s">
        <v>56</v>
      </c>
      <c r="F46" s="53" t="s">
        <v>57</v>
      </c>
      <c r="G46" s="53" t="s">
        <v>58</v>
      </c>
      <c r="H46" s="53" t="s">
        <v>59</v>
      </c>
      <c r="I46" s="53" t="s">
        <v>60</v>
      </c>
      <c r="J46" s="54" t="s">
        <v>61</v>
      </c>
    </row>
    <row r="47" spans="1:10">
      <c r="A47" s="55" t="s">
        <v>62</v>
      </c>
      <c r="B47" s="56">
        <v>44719</v>
      </c>
      <c r="C47" s="57">
        <f>B47+1</f>
        <v>44720</v>
      </c>
      <c r="D47" s="58">
        <f>B47+2</f>
        <v>44721</v>
      </c>
      <c r="E47" s="58">
        <f>D47+34</f>
        <v>44755</v>
      </c>
      <c r="F47" s="58">
        <f>D47+35</f>
        <v>44756</v>
      </c>
      <c r="G47" s="58">
        <f>D47+37</f>
        <v>44758</v>
      </c>
      <c r="H47" s="58">
        <f>D47+42</f>
        <v>44763</v>
      </c>
      <c r="I47" s="58">
        <f>D47+45</f>
        <v>44766</v>
      </c>
      <c r="J47" s="59">
        <f>D47+49</f>
        <v>44770</v>
      </c>
    </row>
    <row r="48" spans="1:10">
      <c r="A48" s="60" t="s">
        <v>63</v>
      </c>
      <c r="B48" s="61">
        <f>B47+7</f>
        <v>44726</v>
      </c>
      <c r="C48" s="62">
        <f>B48+1</f>
        <v>44727</v>
      </c>
      <c r="D48" s="63">
        <f>B48+2</f>
        <v>44728</v>
      </c>
      <c r="E48" s="63">
        <f>D48+34</f>
        <v>44762</v>
      </c>
      <c r="F48" s="63">
        <f>D48+35</f>
        <v>44763</v>
      </c>
      <c r="G48" s="63">
        <f>D48+37</f>
        <v>44765</v>
      </c>
      <c r="H48" s="63">
        <f>D48+42</f>
        <v>44770</v>
      </c>
      <c r="I48" s="63">
        <f>D48+45</f>
        <v>44773</v>
      </c>
      <c r="J48" s="64">
        <f>D48+49</f>
        <v>44777</v>
      </c>
    </row>
    <row r="49" spans="1:10">
      <c r="A49" s="65" t="s">
        <v>64</v>
      </c>
      <c r="B49" s="61">
        <f>B48+7</f>
        <v>44733</v>
      </c>
      <c r="C49" s="62">
        <f>B49+1</f>
        <v>44734</v>
      </c>
      <c r="D49" s="63">
        <f>B49+2</f>
        <v>44735</v>
      </c>
      <c r="E49" s="63">
        <f>D49+34</f>
        <v>44769</v>
      </c>
      <c r="F49" s="63">
        <f>D49+35</f>
        <v>44770</v>
      </c>
      <c r="G49" s="63">
        <f>D49+37</f>
        <v>44772</v>
      </c>
      <c r="H49" s="63">
        <f>D49+42</f>
        <v>44777</v>
      </c>
      <c r="I49" s="63">
        <f>D49+45</f>
        <v>44780</v>
      </c>
      <c r="J49" s="64">
        <f>D49+49</f>
        <v>44784</v>
      </c>
    </row>
    <row r="50" spans="1:10">
      <c r="A50" s="65" t="s">
        <v>65</v>
      </c>
      <c r="B50" s="61">
        <f>B49+7</f>
        <v>44740</v>
      </c>
      <c r="C50" s="62">
        <f>B50+1</f>
        <v>44741</v>
      </c>
      <c r="D50" s="63">
        <f>B50+2</f>
        <v>44742</v>
      </c>
      <c r="E50" s="63">
        <f>D50+34</f>
        <v>44776</v>
      </c>
      <c r="F50" s="63">
        <f>D50+35</f>
        <v>44777</v>
      </c>
      <c r="G50" s="63">
        <f>D50+37</f>
        <v>44779</v>
      </c>
      <c r="H50" s="63">
        <f>D50+42</f>
        <v>44784</v>
      </c>
      <c r="I50" s="63">
        <f>D50+45</f>
        <v>44787</v>
      </c>
      <c r="J50" s="64">
        <f>D50+49</f>
        <v>44791</v>
      </c>
    </row>
    <row r="51" spans="1:10" ht="15.75" thickBot="1">
      <c r="A51" s="95" t="s">
        <v>66</v>
      </c>
      <c r="B51" s="66">
        <f>B50+7</f>
        <v>44747</v>
      </c>
      <c r="C51" s="67">
        <f>B51+1</f>
        <v>44748</v>
      </c>
      <c r="D51" s="68">
        <f>B51+2</f>
        <v>44749</v>
      </c>
      <c r="E51" s="68">
        <f>D51+34</f>
        <v>44783</v>
      </c>
      <c r="F51" s="68">
        <f>D51+35</f>
        <v>44784</v>
      </c>
      <c r="G51" s="68">
        <f>D51+37</f>
        <v>44786</v>
      </c>
      <c r="H51" s="68">
        <f>D51+42</f>
        <v>44791</v>
      </c>
      <c r="I51" s="68">
        <f>D51+45</f>
        <v>44794</v>
      </c>
      <c r="J51" s="69">
        <f>D51+49</f>
        <v>44798</v>
      </c>
    </row>
    <row r="52" spans="1:10">
      <c r="A52" s="70"/>
      <c r="B52" s="36"/>
      <c r="C52" s="36"/>
      <c r="D52" s="36"/>
      <c r="E52" s="36"/>
      <c r="F52" s="36"/>
      <c r="G52" s="36"/>
      <c r="H52" s="36"/>
      <c r="I52" s="36"/>
      <c r="J52" s="36"/>
    </row>
    <row r="54" spans="1:10" ht="15.75" thickBot="1">
      <c r="A54" s="428" t="s">
        <v>67</v>
      </c>
      <c r="B54" s="429"/>
      <c r="C54" s="429"/>
      <c r="D54" s="429"/>
      <c r="E54" s="429"/>
      <c r="F54" s="429"/>
      <c r="G54" s="429"/>
      <c r="H54" s="429"/>
      <c r="I54" s="71"/>
    </row>
    <row r="55" spans="1:10" ht="45.75" thickBot="1">
      <c r="A55" s="72" t="s">
        <v>3</v>
      </c>
      <c r="B55" s="73" t="s">
        <v>68</v>
      </c>
      <c r="C55" s="74" t="s">
        <v>5</v>
      </c>
      <c r="D55" s="74" t="s">
        <v>6</v>
      </c>
      <c r="E55" s="75" t="s">
        <v>69</v>
      </c>
      <c r="F55" s="75" t="s">
        <v>70</v>
      </c>
      <c r="G55" s="75" t="s">
        <v>71</v>
      </c>
      <c r="H55" s="76" t="s">
        <v>72</v>
      </c>
      <c r="I55" s="77"/>
      <c r="J55" s="77"/>
    </row>
    <row r="56" spans="1:10" ht="15.75">
      <c r="A56" s="99" t="s">
        <v>73</v>
      </c>
      <c r="B56" s="96">
        <v>44715</v>
      </c>
      <c r="C56" s="78">
        <f>B56</f>
        <v>44715</v>
      </c>
      <c r="D56" s="79">
        <f>C56+2</f>
        <v>44717</v>
      </c>
      <c r="E56" s="80">
        <f>D56+22</f>
        <v>44739</v>
      </c>
      <c r="F56" s="81">
        <f>D56+23</f>
        <v>44740</v>
      </c>
      <c r="G56" s="81">
        <f>D56+27</f>
        <v>44744</v>
      </c>
      <c r="H56" s="82">
        <f>D56+28</f>
        <v>44745</v>
      </c>
      <c r="I56" s="83"/>
      <c r="J56" s="83"/>
    </row>
    <row r="57" spans="1:10" ht="15.75">
      <c r="A57" s="100" t="s">
        <v>74</v>
      </c>
      <c r="B57" s="97">
        <f>B56+7</f>
        <v>44722</v>
      </c>
      <c r="C57" s="84">
        <f>B57</f>
        <v>44722</v>
      </c>
      <c r="D57" s="85">
        <f>C57+2</f>
        <v>44724</v>
      </c>
      <c r="E57" s="86">
        <f>D57+22</f>
        <v>44746</v>
      </c>
      <c r="F57" s="87">
        <f>D57+23</f>
        <v>44747</v>
      </c>
      <c r="G57" s="87">
        <f t="shared" ref="G57:G60" si="2">D57+27</f>
        <v>44751</v>
      </c>
      <c r="H57" s="88">
        <f>D57+28</f>
        <v>44752</v>
      </c>
      <c r="I57" s="89"/>
      <c r="J57" s="89"/>
    </row>
    <row r="58" spans="1:10" ht="15.75">
      <c r="A58" s="101" t="s">
        <v>75</v>
      </c>
      <c r="B58" s="97">
        <f>B57+7</f>
        <v>44729</v>
      </c>
      <c r="C58" s="84">
        <f t="shared" ref="C58:C60" si="3">B58</f>
        <v>44729</v>
      </c>
      <c r="D58" s="85">
        <f t="shared" ref="D58:D60" si="4">C58+2</f>
        <v>44731</v>
      </c>
      <c r="E58" s="86">
        <f t="shared" ref="E58:E60" si="5">D58+22</f>
        <v>44753</v>
      </c>
      <c r="F58" s="87">
        <f>D58+23</f>
        <v>44754</v>
      </c>
      <c r="G58" s="87">
        <f t="shared" si="2"/>
        <v>44758</v>
      </c>
      <c r="H58" s="88">
        <f>D58+28</f>
        <v>44759</v>
      </c>
    </row>
    <row r="59" spans="1:10" ht="15.75">
      <c r="A59" s="101" t="s">
        <v>76</v>
      </c>
      <c r="B59" s="97">
        <f t="shared" ref="B59:B60" si="6">B58+7</f>
        <v>44736</v>
      </c>
      <c r="C59" s="84">
        <f t="shared" si="3"/>
        <v>44736</v>
      </c>
      <c r="D59" s="85">
        <f t="shared" si="4"/>
        <v>44738</v>
      </c>
      <c r="E59" s="86">
        <f t="shared" si="5"/>
        <v>44760</v>
      </c>
      <c r="F59" s="87">
        <f t="shared" ref="F59:F60" si="7">D59+23</f>
        <v>44761</v>
      </c>
      <c r="G59" s="87">
        <f t="shared" si="2"/>
        <v>44765</v>
      </c>
      <c r="H59" s="88">
        <f t="shared" ref="H59:H60" si="8">D59+28</f>
        <v>44766</v>
      </c>
    </row>
    <row r="60" spans="1:10" ht="16.5" thickBot="1">
      <c r="A60" s="102" t="s">
        <v>77</v>
      </c>
      <c r="B60" s="98">
        <f t="shared" si="6"/>
        <v>44743</v>
      </c>
      <c r="C60" s="90">
        <f t="shared" si="3"/>
        <v>44743</v>
      </c>
      <c r="D60" s="91">
        <f t="shared" si="4"/>
        <v>44745</v>
      </c>
      <c r="E60" s="92">
        <f t="shared" si="5"/>
        <v>44767</v>
      </c>
      <c r="F60" s="93">
        <f t="shared" si="7"/>
        <v>44768</v>
      </c>
      <c r="G60" s="93">
        <f t="shared" si="2"/>
        <v>44772</v>
      </c>
      <c r="H60" s="94">
        <f t="shared" si="8"/>
        <v>44773</v>
      </c>
    </row>
  </sheetData>
  <mergeCells count="6">
    <mergeCell ref="A54:H54"/>
    <mergeCell ref="A1:K4"/>
    <mergeCell ref="A7:I7"/>
    <mergeCell ref="A16:G16"/>
    <mergeCell ref="A24:H24"/>
    <mergeCell ref="A33:F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24"/>
  <sheetViews>
    <sheetView topLeftCell="A59" workbookViewId="0">
      <selection activeCell="A71" sqref="A71"/>
    </sheetView>
  </sheetViews>
  <sheetFormatPr defaultRowHeight="15"/>
  <cols>
    <col min="1" max="1" width="49.5703125" customWidth="1"/>
    <col min="2" max="2" width="19.5703125" bestFit="1" customWidth="1"/>
    <col min="3" max="3" width="15.42578125" bestFit="1" customWidth="1"/>
    <col min="4" max="4" width="10.5703125" bestFit="1" customWidth="1"/>
    <col min="5" max="6" width="20.42578125" customWidth="1"/>
    <col min="7" max="7" width="17.5703125" customWidth="1"/>
    <col min="8" max="8" width="16.42578125" customWidth="1"/>
    <col min="9" max="9" width="22" customWidth="1"/>
  </cols>
  <sheetData>
    <row r="1" spans="1:10" ht="15" customHeight="1">
      <c r="A1" s="440" t="s">
        <v>78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0" ht="15" customHeight="1">
      <c r="A2" s="440"/>
      <c r="B2" s="440"/>
      <c r="C2" s="440"/>
      <c r="D2" s="440"/>
      <c r="E2" s="440"/>
      <c r="F2" s="440"/>
      <c r="G2" s="440"/>
      <c r="H2" s="440"/>
      <c r="I2" s="440"/>
      <c r="J2" s="440"/>
    </row>
    <row r="3" spans="1:10" ht="15" customHeight="1">
      <c r="A3" s="440"/>
      <c r="B3" s="440"/>
      <c r="C3" s="440"/>
      <c r="D3" s="440"/>
      <c r="E3" s="440"/>
      <c r="F3" s="440"/>
      <c r="G3" s="440"/>
      <c r="H3" s="440"/>
      <c r="I3" s="440"/>
      <c r="J3" s="440"/>
    </row>
    <row r="4" spans="1:10" ht="15" customHeight="1">
      <c r="A4" s="440"/>
      <c r="B4" s="440"/>
      <c r="C4" s="440"/>
      <c r="D4" s="440"/>
      <c r="E4" s="440"/>
      <c r="F4" s="440"/>
      <c r="G4" s="440"/>
      <c r="H4" s="440"/>
      <c r="I4" s="440"/>
      <c r="J4" s="440"/>
    </row>
    <row r="5" spans="1:10" ht="21">
      <c r="A5" s="441" t="s">
        <v>1</v>
      </c>
      <c r="B5" s="441"/>
      <c r="C5" s="441"/>
      <c r="D5" s="441"/>
      <c r="E5" s="441"/>
      <c r="F5" s="441"/>
      <c r="G5" s="441"/>
      <c r="H5" s="441"/>
      <c r="I5" s="441"/>
      <c r="J5" s="441"/>
    </row>
    <row r="6" spans="1:10" ht="21">
      <c r="A6" s="103"/>
      <c r="B6" s="103"/>
      <c r="C6" s="103"/>
      <c r="D6" s="103"/>
      <c r="E6" s="103"/>
      <c r="F6" s="103"/>
      <c r="G6" s="103"/>
      <c r="H6" s="103"/>
      <c r="I6" s="103"/>
      <c r="J6" s="103"/>
    </row>
    <row r="7" spans="1:10" ht="21">
      <c r="A7" s="442" t="s">
        <v>79</v>
      </c>
      <c r="B7" s="442"/>
      <c r="C7" s="442"/>
      <c r="D7" s="442"/>
      <c r="E7" s="442"/>
      <c r="F7" s="442"/>
      <c r="G7" s="442"/>
      <c r="H7" s="442"/>
      <c r="I7" s="104"/>
      <c r="J7" s="103"/>
    </row>
    <row r="8" spans="1:10" ht="21">
      <c r="A8" s="442"/>
      <c r="B8" s="442"/>
      <c r="C8" s="442"/>
      <c r="D8" s="442"/>
      <c r="E8" s="442"/>
      <c r="F8" s="442"/>
      <c r="G8" s="442"/>
      <c r="H8" s="442"/>
      <c r="I8" s="104"/>
      <c r="J8" s="103"/>
    </row>
    <row r="9" spans="1:10" ht="39.75" customHeight="1">
      <c r="A9" s="30" t="s">
        <v>28</v>
      </c>
      <c r="B9" s="105" t="s">
        <v>80</v>
      </c>
      <c r="C9" s="34" t="s">
        <v>42</v>
      </c>
      <c r="D9" s="34" t="s">
        <v>6</v>
      </c>
      <c r="E9" s="105" t="s">
        <v>81</v>
      </c>
      <c r="F9" s="105" t="s">
        <v>82</v>
      </c>
      <c r="G9" s="105" t="s">
        <v>83</v>
      </c>
      <c r="H9" s="105" t="s">
        <v>84</v>
      </c>
      <c r="I9" s="104"/>
      <c r="J9" s="103"/>
    </row>
    <row r="10" spans="1:10" ht="24.75" customHeight="1">
      <c r="A10" s="122" t="s">
        <v>85</v>
      </c>
      <c r="B10" s="283">
        <v>44708</v>
      </c>
      <c r="C10" s="107">
        <f t="shared" ref="C10:C17" si="0">B10</f>
        <v>44708</v>
      </c>
      <c r="D10" s="107">
        <f>C10+1</f>
        <v>44709</v>
      </c>
      <c r="E10" s="108"/>
      <c r="F10" s="108"/>
      <c r="G10" s="108"/>
      <c r="H10" s="109"/>
      <c r="I10" s="104"/>
      <c r="J10" s="103"/>
    </row>
    <row r="11" spans="1:10" ht="24.75" customHeight="1">
      <c r="A11" s="110" t="s">
        <v>86</v>
      </c>
      <c r="B11" s="284">
        <f>B10+3</f>
        <v>44711</v>
      </c>
      <c r="C11" s="111">
        <f t="shared" si="0"/>
        <v>44711</v>
      </c>
      <c r="D11" s="111">
        <f>D10+4</f>
        <v>44713</v>
      </c>
      <c r="E11" s="112">
        <f>D11+35</f>
        <v>44748</v>
      </c>
      <c r="F11" s="112">
        <f>E11+2</f>
        <v>44750</v>
      </c>
      <c r="G11" s="112">
        <f>F11+4</f>
        <v>44754</v>
      </c>
      <c r="H11" s="113">
        <v>2</v>
      </c>
      <c r="I11" s="104"/>
      <c r="J11" s="103"/>
    </row>
    <row r="12" spans="1:10" ht="24.75" customHeight="1">
      <c r="A12" s="106" t="s">
        <v>87</v>
      </c>
      <c r="B12" s="284">
        <f t="shared" ref="B12:B19" si="1">B10+7</f>
        <v>44715</v>
      </c>
      <c r="C12" s="111">
        <f t="shared" si="0"/>
        <v>44715</v>
      </c>
      <c r="D12" s="111">
        <f>C12+1</f>
        <v>44716</v>
      </c>
      <c r="E12" s="114"/>
      <c r="F12" s="114"/>
      <c r="G12" s="114"/>
      <c r="H12" s="115"/>
      <c r="I12" s="104"/>
      <c r="J12" s="103"/>
    </row>
    <row r="13" spans="1:10" ht="24.75" customHeight="1">
      <c r="A13" s="106" t="s">
        <v>88</v>
      </c>
      <c r="B13" s="284">
        <f t="shared" si="1"/>
        <v>44718</v>
      </c>
      <c r="C13" s="111">
        <f t="shared" si="0"/>
        <v>44718</v>
      </c>
      <c r="D13" s="111">
        <f>D12+4</f>
        <v>44720</v>
      </c>
      <c r="E13" s="112">
        <f>D13+35</f>
        <v>44755</v>
      </c>
      <c r="F13" s="112">
        <f>E13+2</f>
        <v>44757</v>
      </c>
      <c r="G13" s="112">
        <f>F13+4</f>
        <v>44761</v>
      </c>
      <c r="H13" s="113">
        <v>2</v>
      </c>
      <c r="I13" s="104"/>
      <c r="J13" s="103"/>
    </row>
    <row r="14" spans="1:10" ht="24.75" customHeight="1">
      <c r="A14" s="106" t="s">
        <v>89</v>
      </c>
      <c r="B14" s="284">
        <f t="shared" si="1"/>
        <v>44722</v>
      </c>
      <c r="C14" s="111">
        <f t="shared" si="0"/>
        <v>44722</v>
      </c>
      <c r="D14" s="111">
        <f>C14+1</f>
        <v>44723</v>
      </c>
      <c r="E14" s="114"/>
      <c r="F14" s="114"/>
      <c r="G14" s="114"/>
      <c r="H14" s="115"/>
      <c r="I14" s="104"/>
      <c r="J14" s="103"/>
    </row>
    <row r="15" spans="1:10" ht="24.75" customHeight="1">
      <c r="A15" s="106" t="s">
        <v>90</v>
      </c>
      <c r="B15" s="284">
        <f t="shared" si="1"/>
        <v>44725</v>
      </c>
      <c r="C15" s="111">
        <f t="shared" si="0"/>
        <v>44725</v>
      </c>
      <c r="D15" s="111">
        <f>D14+4</f>
        <v>44727</v>
      </c>
      <c r="E15" s="112">
        <f>D15+35</f>
        <v>44762</v>
      </c>
      <c r="F15" s="112">
        <f>E15+2</f>
        <v>44764</v>
      </c>
      <c r="G15" s="112">
        <f>F15+4</f>
        <v>44768</v>
      </c>
      <c r="H15" s="113">
        <v>2</v>
      </c>
      <c r="I15" s="104"/>
      <c r="J15" s="103"/>
    </row>
    <row r="16" spans="1:10" ht="24.75" customHeight="1">
      <c r="A16" s="106" t="s">
        <v>91</v>
      </c>
      <c r="B16" s="284">
        <f t="shared" si="1"/>
        <v>44729</v>
      </c>
      <c r="C16" s="111">
        <f t="shared" si="0"/>
        <v>44729</v>
      </c>
      <c r="D16" s="111">
        <f>C16+1</f>
        <v>44730</v>
      </c>
      <c r="E16" s="114"/>
      <c r="F16" s="114"/>
      <c r="G16" s="114"/>
      <c r="H16" s="115"/>
      <c r="I16" s="104"/>
      <c r="J16" s="103"/>
    </row>
    <row r="17" spans="1:10" ht="24.75" customHeight="1">
      <c r="A17" s="106" t="s">
        <v>92</v>
      </c>
      <c r="B17" s="284">
        <f t="shared" si="1"/>
        <v>44732</v>
      </c>
      <c r="C17" s="111">
        <f t="shared" si="0"/>
        <v>44732</v>
      </c>
      <c r="D17" s="111">
        <f>D16+4</f>
        <v>44734</v>
      </c>
      <c r="E17" s="112">
        <f>D17+35</f>
        <v>44769</v>
      </c>
      <c r="F17" s="112">
        <f>E17+2</f>
        <v>44771</v>
      </c>
      <c r="G17" s="112">
        <f>F17+4</f>
        <v>44775</v>
      </c>
      <c r="H17" s="113">
        <v>2</v>
      </c>
      <c r="I17" s="104"/>
      <c r="J17" s="104"/>
    </row>
    <row r="18" spans="1:10" ht="24.75" customHeight="1">
      <c r="A18" s="106" t="s">
        <v>93</v>
      </c>
      <c r="B18" s="284">
        <f t="shared" si="1"/>
        <v>44736</v>
      </c>
      <c r="C18" s="111">
        <f t="shared" ref="C18:C19" si="2">B18</f>
        <v>44736</v>
      </c>
      <c r="D18" s="111">
        <f>C18+1</f>
        <v>44737</v>
      </c>
      <c r="E18" s="114"/>
      <c r="F18" s="114"/>
      <c r="G18" s="114"/>
      <c r="H18" s="115"/>
      <c r="I18" s="104"/>
      <c r="J18" s="104"/>
    </row>
    <row r="19" spans="1:10" ht="24.75" customHeight="1">
      <c r="A19" s="116" t="s">
        <v>94</v>
      </c>
      <c r="B19" s="285">
        <f t="shared" si="1"/>
        <v>44739</v>
      </c>
      <c r="C19" s="117">
        <f t="shared" si="2"/>
        <v>44739</v>
      </c>
      <c r="D19" s="117">
        <f>D18+4</f>
        <v>44741</v>
      </c>
      <c r="E19" s="118">
        <f>D19+35</f>
        <v>44776</v>
      </c>
      <c r="F19" s="118">
        <f>E19+2</f>
        <v>44778</v>
      </c>
      <c r="G19" s="118">
        <f>F19+4</f>
        <v>44782</v>
      </c>
      <c r="H19" s="119">
        <v>2</v>
      </c>
      <c r="I19" s="104"/>
      <c r="J19" s="104"/>
    </row>
    <row r="20" spans="1:10" ht="15.75">
      <c r="A20" s="120"/>
      <c r="B20" s="121"/>
      <c r="C20" s="121"/>
      <c r="D20" s="121"/>
      <c r="E20" s="121"/>
      <c r="F20" s="121"/>
      <c r="G20" s="121"/>
      <c r="H20" s="121"/>
      <c r="I20" s="121"/>
      <c r="J20" s="104"/>
    </row>
    <row r="21" spans="1:10" ht="15.75">
      <c r="A21" s="120"/>
      <c r="B21" s="121"/>
      <c r="C21" s="121"/>
      <c r="D21" s="121"/>
      <c r="E21" s="121"/>
      <c r="F21" s="121"/>
      <c r="G21" s="121"/>
      <c r="H21" s="121"/>
      <c r="I21" s="121"/>
      <c r="J21" s="104"/>
    </row>
    <row r="22" spans="1:10" ht="15.75">
      <c r="A22" s="442" t="s">
        <v>95</v>
      </c>
      <c r="B22" s="442"/>
      <c r="C22" s="442"/>
      <c r="D22" s="442"/>
      <c r="E22" s="442"/>
      <c r="F22" s="442"/>
      <c r="G22" s="442"/>
      <c r="H22" s="442"/>
      <c r="I22" s="121"/>
      <c r="J22" s="104"/>
    </row>
    <row r="23" spans="1:10" ht="33.75" customHeight="1">
      <c r="A23" s="442"/>
      <c r="B23" s="442"/>
      <c r="C23" s="442"/>
      <c r="D23" s="442"/>
      <c r="E23" s="442"/>
      <c r="F23" s="442"/>
      <c r="G23" s="442"/>
      <c r="H23" s="442"/>
      <c r="I23" s="121"/>
      <c r="J23" s="104"/>
    </row>
    <row r="24" spans="1:10" ht="45">
      <c r="A24" s="30" t="s">
        <v>28</v>
      </c>
      <c r="B24" s="34" t="s">
        <v>80</v>
      </c>
      <c r="C24" s="34" t="s">
        <v>42</v>
      </c>
      <c r="D24" s="34" t="s">
        <v>6</v>
      </c>
      <c r="E24" s="39" t="s">
        <v>83</v>
      </c>
      <c r="F24" s="39" t="s">
        <v>96</v>
      </c>
      <c r="G24" s="39" t="s">
        <v>97</v>
      </c>
      <c r="H24" s="39" t="s">
        <v>98</v>
      </c>
      <c r="I24" s="121"/>
      <c r="J24" s="104"/>
    </row>
    <row r="25" spans="1:10" ht="15.75">
      <c r="A25" s="122" t="s">
        <v>99</v>
      </c>
      <c r="B25" s="123">
        <v>44711</v>
      </c>
      <c r="C25" s="124">
        <f>B25</f>
        <v>44711</v>
      </c>
      <c r="D25" s="125">
        <f>C25</f>
        <v>44711</v>
      </c>
      <c r="E25" s="108"/>
      <c r="F25" s="108"/>
      <c r="G25" s="108"/>
      <c r="H25" s="109"/>
      <c r="I25" s="121"/>
      <c r="J25" s="104"/>
    </row>
    <row r="26" spans="1:10" ht="15.75">
      <c r="A26" s="106" t="s">
        <v>25</v>
      </c>
      <c r="B26" s="9">
        <f>B25+2</f>
        <v>44713</v>
      </c>
      <c r="C26" s="10">
        <f t="shared" ref="C26:C32" si="3">B26</f>
        <v>44713</v>
      </c>
      <c r="D26" s="42">
        <f>D25+4</f>
        <v>44715</v>
      </c>
      <c r="E26" s="112">
        <f>D26+36</f>
        <v>44751</v>
      </c>
      <c r="F26" s="112">
        <f>E26+3</f>
        <v>44754</v>
      </c>
      <c r="G26" s="112">
        <f>F26+4</f>
        <v>44758</v>
      </c>
      <c r="H26" s="113">
        <f>G26+3</f>
        <v>44761</v>
      </c>
      <c r="I26" s="121"/>
      <c r="J26" s="104"/>
    </row>
    <row r="27" spans="1:10" ht="15.75">
      <c r="A27" s="106" t="s">
        <v>100</v>
      </c>
      <c r="B27" s="9">
        <f>B25+7</f>
        <v>44718</v>
      </c>
      <c r="C27" s="10">
        <f t="shared" si="3"/>
        <v>44718</v>
      </c>
      <c r="D27" s="42">
        <f>C27</f>
        <v>44718</v>
      </c>
      <c r="E27" s="114"/>
      <c r="F27" s="114"/>
      <c r="G27" s="114"/>
      <c r="H27" s="115"/>
      <c r="I27" s="121"/>
      <c r="J27" s="104"/>
    </row>
    <row r="28" spans="1:10" ht="15.75">
      <c r="A28" s="106" t="s">
        <v>101</v>
      </c>
      <c r="B28" s="9">
        <f>B27+2</f>
        <v>44720</v>
      </c>
      <c r="C28" s="10">
        <f t="shared" si="3"/>
        <v>44720</v>
      </c>
      <c r="D28" s="42">
        <f>D26+7</f>
        <v>44722</v>
      </c>
      <c r="E28" s="112">
        <f>D28+36</f>
        <v>44758</v>
      </c>
      <c r="F28" s="112">
        <f>E28+3</f>
        <v>44761</v>
      </c>
      <c r="G28" s="112">
        <f>F28+4</f>
        <v>44765</v>
      </c>
      <c r="H28" s="113">
        <f>G28+3</f>
        <v>44768</v>
      </c>
      <c r="I28" s="121"/>
      <c r="J28" s="104"/>
    </row>
    <row r="29" spans="1:10" ht="15.75">
      <c r="A29" s="106" t="s">
        <v>102</v>
      </c>
      <c r="B29" s="9">
        <f>B25+14</f>
        <v>44725</v>
      </c>
      <c r="C29" s="10">
        <f t="shared" si="3"/>
        <v>44725</v>
      </c>
      <c r="D29" s="42">
        <f>C29</f>
        <v>44725</v>
      </c>
      <c r="E29" s="114"/>
      <c r="F29" s="114"/>
      <c r="G29" s="114"/>
      <c r="H29" s="115"/>
      <c r="I29" s="121"/>
      <c r="J29" s="104"/>
    </row>
    <row r="30" spans="1:10" ht="15.75">
      <c r="A30" s="106" t="s">
        <v>103</v>
      </c>
      <c r="B30" s="9">
        <f>B29+2</f>
        <v>44727</v>
      </c>
      <c r="C30" s="10">
        <f t="shared" si="3"/>
        <v>44727</v>
      </c>
      <c r="D30" s="42">
        <f>D28+7</f>
        <v>44729</v>
      </c>
      <c r="E30" s="112">
        <f>D30+36</f>
        <v>44765</v>
      </c>
      <c r="F30" s="112">
        <f>E30+3</f>
        <v>44768</v>
      </c>
      <c r="G30" s="112">
        <f>F30+4</f>
        <v>44772</v>
      </c>
      <c r="H30" s="113">
        <f>G30+3</f>
        <v>44775</v>
      </c>
      <c r="I30" s="121"/>
      <c r="J30" s="104"/>
    </row>
    <row r="31" spans="1:10" ht="15.75">
      <c r="A31" s="106" t="s">
        <v>104</v>
      </c>
      <c r="B31" s="126">
        <f>B29+7</f>
        <v>44732</v>
      </c>
      <c r="C31" s="43">
        <f t="shared" si="3"/>
        <v>44732</v>
      </c>
      <c r="D31" s="42">
        <f>C31</f>
        <v>44732</v>
      </c>
      <c r="E31" s="114"/>
      <c r="F31" s="114"/>
      <c r="G31" s="114"/>
      <c r="H31" s="115"/>
      <c r="I31" s="121"/>
      <c r="J31" s="104"/>
    </row>
    <row r="32" spans="1:10" ht="15.75">
      <c r="A32" s="106" t="s">
        <v>101</v>
      </c>
      <c r="B32" s="9">
        <f>B31+2</f>
        <v>44734</v>
      </c>
      <c r="C32" s="10">
        <f t="shared" si="3"/>
        <v>44734</v>
      </c>
      <c r="D32" s="42">
        <f>D30+7</f>
        <v>44736</v>
      </c>
      <c r="E32" s="112">
        <f>D32+36</f>
        <v>44772</v>
      </c>
      <c r="F32" s="112">
        <f>E32+3</f>
        <v>44775</v>
      </c>
      <c r="G32" s="112">
        <f>F32+4</f>
        <v>44779</v>
      </c>
      <c r="H32" s="113">
        <f>G32+3</f>
        <v>44782</v>
      </c>
      <c r="I32" s="121"/>
      <c r="J32" s="104"/>
    </row>
    <row r="33" spans="1:10" ht="15.75">
      <c r="A33" s="106" t="s">
        <v>105</v>
      </c>
      <c r="B33" s="126">
        <f>B31+7</f>
        <v>44739</v>
      </c>
      <c r="C33" s="43">
        <f t="shared" ref="C33:C34" si="4">B33</f>
        <v>44739</v>
      </c>
      <c r="D33" s="42">
        <f>C33</f>
        <v>44739</v>
      </c>
      <c r="E33" s="114"/>
      <c r="F33" s="114"/>
      <c r="G33" s="114"/>
      <c r="H33" s="115"/>
      <c r="I33" s="121"/>
      <c r="J33" s="104"/>
    </row>
    <row r="34" spans="1:10" ht="15.75">
      <c r="A34" s="286" t="s">
        <v>106</v>
      </c>
      <c r="B34" s="127">
        <f>B33+2</f>
        <v>44741</v>
      </c>
      <c r="C34" s="14">
        <f t="shared" si="4"/>
        <v>44741</v>
      </c>
      <c r="D34" s="45">
        <f>D32+7</f>
        <v>44743</v>
      </c>
      <c r="E34" s="118">
        <f>D34+36</f>
        <v>44779</v>
      </c>
      <c r="F34" s="118">
        <f>E34+3</f>
        <v>44782</v>
      </c>
      <c r="G34" s="118">
        <f>F34+4</f>
        <v>44786</v>
      </c>
      <c r="H34" s="119">
        <f>G34+3</f>
        <v>44789</v>
      </c>
      <c r="I34" s="121"/>
      <c r="J34" s="104"/>
    </row>
    <row r="35" spans="1:10" ht="15.75">
      <c r="A35" s="128"/>
      <c r="B35" s="36"/>
      <c r="C35" s="48"/>
      <c r="D35" s="48"/>
      <c r="E35" s="48"/>
      <c r="F35" s="129"/>
      <c r="G35" s="104"/>
      <c r="H35" s="104"/>
      <c r="I35" s="104"/>
      <c r="J35" s="104"/>
    </row>
    <row r="36" spans="1:10" ht="15.75">
      <c r="A36" s="443" t="s">
        <v>107</v>
      </c>
      <c r="B36" s="443"/>
      <c r="C36" s="443"/>
      <c r="D36" s="443"/>
      <c r="E36" s="443"/>
      <c r="F36" s="443"/>
      <c r="G36" s="104"/>
      <c r="H36" s="104"/>
      <c r="I36" s="104"/>
      <c r="J36" s="104"/>
    </row>
    <row r="37" spans="1:10" ht="72.75" customHeight="1">
      <c r="A37" s="130" t="s">
        <v>3</v>
      </c>
      <c r="B37" s="131" t="s">
        <v>108</v>
      </c>
      <c r="C37" s="132" t="s">
        <v>52</v>
      </c>
      <c r="D37" s="131" t="s">
        <v>6</v>
      </c>
      <c r="E37" s="133" t="s">
        <v>109</v>
      </c>
      <c r="F37" s="134" t="s">
        <v>110</v>
      </c>
      <c r="G37" s="104"/>
      <c r="H37" s="104"/>
      <c r="I37" s="104"/>
      <c r="J37" s="104"/>
    </row>
    <row r="38" spans="1:10" ht="15.75">
      <c r="A38" s="99" t="s">
        <v>111</v>
      </c>
      <c r="B38" s="135">
        <v>44714</v>
      </c>
      <c r="C38" s="124">
        <f t="shared" ref="C38:C41" si="5">B38+1</f>
        <v>44715</v>
      </c>
      <c r="D38" s="124">
        <f>C38+2</f>
        <v>44717</v>
      </c>
      <c r="E38" s="125">
        <f>D38+22</f>
        <v>44739</v>
      </c>
      <c r="F38" s="136">
        <f>D38+29</f>
        <v>44746</v>
      </c>
      <c r="G38" s="104"/>
      <c r="H38" s="104"/>
      <c r="I38" s="104"/>
      <c r="J38" s="104"/>
    </row>
    <row r="39" spans="1:10" ht="15.75">
      <c r="A39" s="137" t="s">
        <v>112</v>
      </c>
      <c r="B39" s="126">
        <f>B38+7</f>
        <v>44721</v>
      </c>
      <c r="C39" s="43">
        <f t="shared" si="5"/>
        <v>44722</v>
      </c>
      <c r="D39" s="43">
        <f t="shared" ref="D39:D41" si="6">C39+2</f>
        <v>44724</v>
      </c>
      <c r="E39" s="42">
        <f>D39+22</f>
        <v>44746</v>
      </c>
      <c r="F39" s="138">
        <f>D39+29</f>
        <v>44753</v>
      </c>
      <c r="G39" s="104"/>
      <c r="H39" s="104"/>
      <c r="I39" s="104"/>
      <c r="J39" s="104"/>
    </row>
    <row r="40" spans="1:10" ht="15.75">
      <c r="A40" s="137" t="s">
        <v>113</v>
      </c>
      <c r="B40" s="139">
        <f>B39+7</f>
        <v>44728</v>
      </c>
      <c r="C40" s="42">
        <f t="shared" si="5"/>
        <v>44729</v>
      </c>
      <c r="D40" s="42">
        <f t="shared" si="6"/>
        <v>44731</v>
      </c>
      <c r="E40" s="42">
        <f>D40+22</f>
        <v>44753</v>
      </c>
      <c r="F40" s="140">
        <f>D40+29</f>
        <v>44760</v>
      </c>
      <c r="G40" s="104"/>
      <c r="H40" s="104"/>
      <c r="I40" s="104"/>
      <c r="J40" s="104"/>
    </row>
    <row r="41" spans="1:10" ht="15.75">
      <c r="A41" s="141" t="s">
        <v>114</v>
      </c>
      <c r="B41" s="142">
        <f>B40+7</f>
        <v>44735</v>
      </c>
      <c r="C41" s="45">
        <f t="shared" si="5"/>
        <v>44736</v>
      </c>
      <c r="D41" s="143">
        <f t="shared" si="6"/>
        <v>44738</v>
      </c>
      <c r="E41" s="45">
        <f>D41+22</f>
        <v>44760</v>
      </c>
      <c r="F41" s="144">
        <f>D41+29</f>
        <v>44767</v>
      </c>
      <c r="G41" s="104"/>
      <c r="H41" s="104"/>
      <c r="I41" s="104"/>
      <c r="J41" s="104"/>
    </row>
    <row r="42" spans="1:10" ht="15.75">
      <c r="A42" s="16"/>
      <c r="B42" s="36"/>
      <c r="C42" s="36"/>
      <c r="D42" s="48"/>
      <c r="E42" s="48"/>
      <c r="F42" s="36"/>
      <c r="G42" s="104"/>
      <c r="H42" s="104"/>
      <c r="I42" s="104"/>
      <c r="J42" s="104"/>
    </row>
    <row r="43" spans="1:10" ht="15.75">
      <c r="A43" s="145"/>
      <c r="B43" s="146"/>
      <c r="C43" s="146"/>
      <c r="D43" s="146"/>
      <c r="E43" s="147"/>
      <c r="F43" s="148"/>
      <c r="G43" s="104"/>
      <c r="H43" s="104"/>
      <c r="I43" s="104"/>
      <c r="J43" s="104"/>
    </row>
    <row r="44" spans="1:10" ht="15.75">
      <c r="A44" s="450" t="s">
        <v>115</v>
      </c>
      <c r="B44" s="451"/>
      <c r="C44" s="451"/>
      <c r="D44" s="451"/>
      <c r="E44" s="451"/>
      <c r="F44" s="104"/>
      <c r="G44" s="104"/>
      <c r="H44" s="104"/>
      <c r="I44" s="104"/>
    </row>
    <row r="45" spans="1:10" ht="20.25" customHeight="1">
      <c r="A45" s="452" t="s">
        <v>116</v>
      </c>
      <c r="B45" s="453"/>
      <c r="C45" s="453"/>
      <c r="D45" s="453"/>
      <c r="E45" s="453"/>
      <c r="F45" s="104"/>
      <c r="G45" s="104"/>
      <c r="H45" s="104"/>
      <c r="I45" s="104"/>
    </row>
    <row r="46" spans="1:10" ht="45">
      <c r="A46" s="149" t="s">
        <v>117</v>
      </c>
      <c r="B46" s="150" t="s">
        <v>118</v>
      </c>
      <c r="C46" s="151" t="s">
        <v>52</v>
      </c>
      <c r="D46" s="151" t="s">
        <v>6</v>
      </c>
      <c r="E46" s="152" t="s">
        <v>119</v>
      </c>
      <c r="F46" s="104"/>
      <c r="G46" s="104"/>
      <c r="H46" s="104"/>
      <c r="I46" s="104"/>
    </row>
    <row r="47" spans="1:10" ht="15.75">
      <c r="A47" s="153" t="s">
        <v>120</v>
      </c>
      <c r="B47" s="154">
        <v>44713</v>
      </c>
      <c r="C47" s="21">
        <f>B47</f>
        <v>44713</v>
      </c>
      <c r="D47" s="21">
        <f>C47+2</f>
        <v>44715</v>
      </c>
      <c r="E47" s="22">
        <f>D47+21</f>
        <v>44736</v>
      </c>
      <c r="F47" s="104"/>
      <c r="G47" s="104"/>
      <c r="H47" s="104"/>
      <c r="I47" s="104"/>
    </row>
    <row r="48" spans="1:10" ht="15" customHeight="1">
      <c r="A48" s="155" t="s">
        <v>121</v>
      </c>
      <c r="B48" s="156">
        <f>B47+7</f>
        <v>44720</v>
      </c>
      <c r="C48" s="157">
        <f>B48</f>
        <v>44720</v>
      </c>
      <c r="D48" s="157">
        <f>C48+2</f>
        <v>44722</v>
      </c>
      <c r="E48" s="158">
        <f>D48+21</f>
        <v>44743</v>
      </c>
      <c r="F48" s="104"/>
      <c r="G48" s="104"/>
      <c r="H48" s="104"/>
      <c r="I48" s="104"/>
    </row>
    <row r="49" spans="1:10" ht="15.75">
      <c r="A49" s="155" t="s">
        <v>122</v>
      </c>
      <c r="B49" s="156">
        <f t="shared" ref="B49:B50" si="7">B48+7</f>
        <v>44727</v>
      </c>
      <c r="C49" s="157">
        <f t="shared" ref="C49:C50" si="8">B49</f>
        <v>44727</v>
      </c>
      <c r="D49" s="157">
        <f t="shared" ref="D49:D50" si="9">C49+2</f>
        <v>44729</v>
      </c>
      <c r="E49" s="158">
        <f t="shared" ref="E49:E50" si="10">D49+21</f>
        <v>44750</v>
      </c>
      <c r="F49" s="104"/>
      <c r="G49" s="104"/>
      <c r="H49" s="104"/>
      <c r="I49" s="104"/>
    </row>
    <row r="50" spans="1:10" ht="15.75">
      <c r="A50" s="159" t="s">
        <v>123</v>
      </c>
      <c r="B50" s="160">
        <f t="shared" si="7"/>
        <v>44734</v>
      </c>
      <c r="C50" s="161">
        <f t="shared" si="8"/>
        <v>44734</v>
      </c>
      <c r="D50" s="161">
        <f t="shared" si="9"/>
        <v>44736</v>
      </c>
      <c r="E50" s="162">
        <f t="shared" si="10"/>
        <v>44757</v>
      </c>
      <c r="F50" s="104"/>
      <c r="G50" s="104"/>
      <c r="H50" s="104"/>
      <c r="I50" s="104"/>
    </row>
    <row r="51" spans="1:10" ht="15.75">
      <c r="A51" s="145"/>
      <c r="B51" s="146"/>
      <c r="C51" s="146"/>
      <c r="D51" s="146"/>
      <c r="E51" s="147"/>
      <c r="F51" s="104"/>
      <c r="G51" s="104"/>
      <c r="H51" s="104"/>
      <c r="I51" s="104"/>
    </row>
    <row r="52" spans="1:10" ht="15.75">
      <c r="A52" s="450" t="s">
        <v>124</v>
      </c>
      <c r="B52" s="451"/>
      <c r="C52" s="451"/>
      <c r="D52" s="451"/>
      <c r="E52" s="451"/>
      <c r="F52" s="104"/>
      <c r="G52" s="104"/>
      <c r="H52" s="104"/>
      <c r="I52" s="104"/>
    </row>
    <row r="53" spans="1:10" ht="15.75">
      <c r="A53" s="452" t="s">
        <v>116</v>
      </c>
      <c r="B53" s="453"/>
      <c r="C53" s="453"/>
      <c r="D53" s="453"/>
      <c r="E53" s="453"/>
      <c r="F53" s="104"/>
      <c r="G53" s="104"/>
      <c r="H53" s="104"/>
      <c r="I53" s="104"/>
    </row>
    <row r="54" spans="1:10" ht="45">
      <c r="A54" s="149" t="s">
        <v>117</v>
      </c>
      <c r="B54" s="150" t="s">
        <v>125</v>
      </c>
      <c r="C54" s="151" t="s">
        <v>52</v>
      </c>
      <c r="D54" s="151" t="s">
        <v>6</v>
      </c>
      <c r="E54" s="152" t="s">
        <v>126</v>
      </c>
      <c r="F54" s="104"/>
      <c r="G54" s="104"/>
      <c r="H54" s="104"/>
      <c r="I54" s="104"/>
    </row>
    <row r="55" spans="1:10" ht="15.75">
      <c r="A55" s="292" t="s">
        <v>127</v>
      </c>
      <c r="B55" s="294">
        <v>44715</v>
      </c>
      <c r="C55" s="21">
        <f>B55</f>
        <v>44715</v>
      </c>
      <c r="D55" s="21">
        <f>C55+2</f>
        <v>44717</v>
      </c>
      <c r="E55" s="22">
        <f>D55+22</f>
        <v>44739</v>
      </c>
      <c r="F55" s="104"/>
      <c r="G55" s="104"/>
      <c r="H55" s="104"/>
      <c r="I55" s="104"/>
    </row>
    <row r="56" spans="1:10" ht="15.75">
      <c r="A56" s="287" t="s">
        <v>128</v>
      </c>
      <c r="B56" s="295">
        <f>B55+7</f>
        <v>44722</v>
      </c>
      <c r="C56" s="157">
        <f>B56</f>
        <v>44722</v>
      </c>
      <c r="D56" s="157">
        <f>C56+2</f>
        <v>44724</v>
      </c>
      <c r="E56" s="158">
        <f>D56+22</f>
        <v>44746</v>
      </c>
      <c r="F56" s="104"/>
      <c r="G56" s="104"/>
      <c r="H56" s="104"/>
      <c r="I56" s="104"/>
    </row>
    <row r="57" spans="1:10" ht="15.75">
      <c r="A57" s="287" t="s">
        <v>129</v>
      </c>
      <c r="B57" s="296">
        <f t="shared" ref="B57:B59" si="11">B56+7</f>
        <v>44729</v>
      </c>
      <c r="C57" s="288">
        <f t="shared" ref="C57:C59" si="12">B57</f>
        <v>44729</v>
      </c>
      <c r="D57" s="288">
        <f t="shared" ref="D57:D59" si="13">C57+2</f>
        <v>44731</v>
      </c>
      <c r="E57" s="289">
        <f t="shared" ref="E57:E59" si="14">D57+22</f>
        <v>44753</v>
      </c>
      <c r="F57" s="148"/>
      <c r="G57" s="104"/>
      <c r="H57" s="104"/>
      <c r="I57" s="104"/>
      <c r="J57" s="104"/>
    </row>
    <row r="58" spans="1:10" ht="15.75">
      <c r="A58" s="287" t="s">
        <v>130</v>
      </c>
      <c r="B58" s="297">
        <f t="shared" si="11"/>
        <v>44736</v>
      </c>
      <c r="C58" s="291">
        <f t="shared" si="12"/>
        <v>44736</v>
      </c>
      <c r="D58" s="291">
        <f t="shared" si="13"/>
        <v>44738</v>
      </c>
      <c r="E58" s="24">
        <f t="shared" si="14"/>
        <v>44760</v>
      </c>
      <c r="F58" s="148"/>
      <c r="G58" s="104"/>
      <c r="H58" s="104"/>
      <c r="I58" s="104"/>
      <c r="J58" s="104"/>
    </row>
    <row r="59" spans="1:10" ht="15.75">
      <c r="A59" s="293" t="s">
        <v>131</v>
      </c>
      <c r="B59" s="298">
        <f t="shared" si="11"/>
        <v>44743</v>
      </c>
      <c r="C59" s="290">
        <f t="shared" si="12"/>
        <v>44743</v>
      </c>
      <c r="D59" s="290">
        <f t="shared" si="13"/>
        <v>44745</v>
      </c>
      <c r="E59" s="162">
        <f t="shared" si="14"/>
        <v>44767</v>
      </c>
      <c r="F59" s="148"/>
      <c r="G59" s="104"/>
      <c r="H59" s="104"/>
      <c r="I59" s="104"/>
      <c r="J59" s="104"/>
    </row>
    <row r="60" spans="1:10" ht="15.75">
      <c r="A60" s="163"/>
      <c r="B60" s="36"/>
      <c r="C60" s="36"/>
      <c r="D60" s="48"/>
      <c r="E60" s="48"/>
      <c r="F60" s="129"/>
      <c r="G60" s="104"/>
      <c r="H60" s="104"/>
      <c r="I60" s="104"/>
      <c r="J60" s="104"/>
    </row>
    <row r="61" spans="1:10" ht="15.75">
      <c r="A61" s="454" t="s">
        <v>132</v>
      </c>
      <c r="B61" s="455"/>
      <c r="C61" s="455"/>
      <c r="D61" s="455"/>
      <c r="E61" s="455"/>
      <c r="F61" s="455"/>
      <c r="G61" s="455"/>
      <c r="H61" s="455"/>
      <c r="I61" s="104"/>
      <c r="J61" s="104"/>
    </row>
    <row r="62" spans="1:10" ht="45">
      <c r="A62" s="164" t="s">
        <v>3</v>
      </c>
      <c r="B62" s="165" t="s">
        <v>29</v>
      </c>
      <c r="C62" s="166" t="s">
        <v>52</v>
      </c>
      <c r="D62" s="166" t="s">
        <v>6</v>
      </c>
      <c r="E62" s="166" t="s">
        <v>133</v>
      </c>
      <c r="F62" s="166" t="s">
        <v>134</v>
      </c>
      <c r="G62" s="167" t="s">
        <v>135</v>
      </c>
      <c r="H62" s="168" t="s">
        <v>136</v>
      </c>
      <c r="I62" s="104"/>
      <c r="J62" s="104"/>
    </row>
    <row r="63" spans="1:10" ht="15.75">
      <c r="A63" s="99" t="s">
        <v>137</v>
      </c>
      <c r="B63" s="169">
        <v>44715</v>
      </c>
      <c r="C63" s="124">
        <f>B63</f>
        <v>44715</v>
      </c>
      <c r="D63" s="125">
        <f>C63+2</f>
        <v>44717</v>
      </c>
      <c r="E63" s="125">
        <f>D63+15</f>
        <v>44732</v>
      </c>
      <c r="F63" s="170">
        <f>D63+17</f>
        <v>44734</v>
      </c>
      <c r="G63" s="171">
        <f>F63+2</f>
        <v>44736</v>
      </c>
      <c r="H63" s="172">
        <f>G63+2</f>
        <v>44738</v>
      </c>
      <c r="I63" s="104"/>
      <c r="J63" s="104"/>
    </row>
    <row r="64" spans="1:10" ht="15.75">
      <c r="A64" s="101" t="s">
        <v>101</v>
      </c>
      <c r="B64" s="126">
        <f>B63+7</f>
        <v>44722</v>
      </c>
      <c r="C64" s="43">
        <f>B64</f>
        <v>44722</v>
      </c>
      <c r="D64" s="42">
        <f>C64+2</f>
        <v>44724</v>
      </c>
      <c r="E64" s="43">
        <f>E63+7</f>
        <v>44739</v>
      </c>
      <c r="F64" s="43">
        <f>E64+2</f>
        <v>44741</v>
      </c>
      <c r="G64" s="42">
        <f t="shared" ref="G64:H65" si="15">F64+2</f>
        <v>44743</v>
      </c>
      <c r="H64" s="173">
        <f>H63+7</f>
        <v>44745</v>
      </c>
      <c r="I64" s="104"/>
      <c r="J64" s="104"/>
    </row>
    <row r="65" spans="1:11" ht="15.75">
      <c r="A65" s="308" t="s">
        <v>138</v>
      </c>
      <c r="B65" s="322">
        <f>B64+7</f>
        <v>44729</v>
      </c>
      <c r="C65" s="143">
        <f>B65</f>
        <v>44729</v>
      </c>
      <c r="D65" s="45">
        <f>C65+2</f>
        <v>44731</v>
      </c>
      <c r="E65" s="45">
        <f>D65+15</f>
        <v>44746</v>
      </c>
      <c r="F65" s="45">
        <f>E65+2</f>
        <v>44748</v>
      </c>
      <c r="G65" s="45">
        <f t="shared" si="15"/>
        <v>44750</v>
      </c>
      <c r="H65" s="323">
        <f t="shared" si="15"/>
        <v>44752</v>
      </c>
      <c r="I65" s="104"/>
      <c r="J65" s="104"/>
    </row>
    <row r="66" spans="1:11" ht="15.75">
      <c r="A66" s="174"/>
      <c r="B66" s="36"/>
      <c r="C66" s="36"/>
      <c r="D66" s="48"/>
      <c r="E66" s="36"/>
      <c r="F66" s="129"/>
      <c r="G66" s="175"/>
      <c r="H66" s="176"/>
      <c r="I66" s="104"/>
      <c r="J66" s="104"/>
    </row>
    <row r="67" spans="1:11" ht="15.75">
      <c r="A67" s="177"/>
      <c r="B67" s="36"/>
      <c r="C67" s="36"/>
      <c r="D67" s="48"/>
      <c r="E67" s="48"/>
      <c r="F67" s="129"/>
      <c r="G67" s="175"/>
      <c r="I67" s="104"/>
      <c r="J67" s="104"/>
    </row>
    <row r="68" spans="1:11" ht="15.75">
      <c r="A68" s="463" t="s">
        <v>139</v>
      </c>
      <c r="B68" s="464"/>
      <c r="C68" s="464"/>
      <c r="D68" s="464"/>
      <c r="E68" s="464"/>
      <c r="F68" s="464"/>
      <c r="G68" s="464"/>
      <c r="H68" s="465"/>
      <c r="I68" s="104"/>
      <c r="J68" s="104"/>
    </row>
    <row r="69" spans="1:11" ht="45">
      <c r="A69" s="178" t="s">
        <v>3</v>
      </c>
      <c r="B69" s="179" t="s">
        <v>29</v>
      </c>
      <c r="C69" s="180" t="s">
        <v>52</v>
      </c>
      <c r="D69" s="180" t="s">
        <v>6</v>
      </c>
      <c r="E69" s="180" t="s">
        <v>140</v>
      </c>
      <c r="F69" s="180" t="s">
        <v>133</v>
      </c>
      <c r="G69" s="180" t="s">
        <v>141</v>
      </c>
      <c r="H69" s="181" t="s">
        <v>134</v>
      </c>
      <c r="I69" s="104"/>
      <c r="J69" s="104"/>
    </row>
    <row r="70" spans="1:11" ht="15.75">
      <c r="A70" s="182" t="s">
        <v>142</v>
      </c>
      <c r="B70" s="183" t="s">
        <v>143</v>
      </c>
      <c r="C70" s="184" t="s">
        <v>144</v>
      </c>
      <c r="D70" s="185">
        <v>44713</v>
      </c>
      <c r="E70" s="185">
        <f>D70+8</f>
        <v>44721</v>
      </c>
      <c r="F70" s="186">
        <f>D70+15</f>
        <v>44728</v>
      </c>
      <c r="G70" s="187">
        <f>F70+3</f>
        <v>44731</v>
      </c>
      <c r="H70" s="188">
        <f>G70+2</f>
        <v>44733</v>
      </c>
      <c r="I70" s="104"/>
      <c r="J70" s="104"/>
    </row>
    <row r="71" spans="1:11" ht="15.75">
      <c r="A71" s="427" t="s">
        <v>25</v>
      </c>
      <c r="B71" s="183" t="s">
        <v>145</v>
      </c>
      <c r="C71" s="189" t="s">
        <v>144</v>
      </c>
      <c r="D71" s="87">
        <v>44720</v>
      </c>
      <c r="E71" s="87">
        <f>D71+8</f>
        <v>44728</v>
      </c>
      <c r="F71" s="190">
        <f>D71+15</f>
        <v>44735</v>
      </c>
      <c r="G71" s="191">
        <f>F71+3</f>
        <v>44738</v>
      </c>
      <c r="H71" s="192">
        <f>G71+2</f>
        <v>44740</v>
      </c>
      <c r="I71" s="104"/>
      <c r="J71" s="104"/>
    </row>
    <row r="72" spans="1:11" ht="15.75">
      <c r="A72" s="101" t="s">
        <v>146</v>
      </c>
      <c r="B72" s="183" t="s">
        <v>147</v>
      </c>
      <c r="C72" s="189" t="s">
        <v>144</v>
      </c>
      <c r="D72" s="87">
        <v>44727</v>
      </c>
      <c r="E72" s="87">
        <f t="shared" ref="E72:E74" si="16">D72+8</f>
        <v>44735</v>
      </c>
      <c r="F72" s="190">
        <f t="shared" ref="F72:F74" si="17">D72+15</f>
        <v>44742</v>
      </c>
      <c r="G72" s="191">
        <f>F72+3</f>
        <v>44745</v>
      </c>
      <c r="H72" s="192">
        <f t="shared" ref="H72:H74" si="18">G72+2</f>
        <v>44747</v>
      </c>
      <c r="I72" s="104"/>
      <c r="J72" s="104"/>
      <c r="K72" s="104"/>
    </row>
    <row r="73" spans="1:11" ht="15.75">
      <c r="A73" s="101" t="s">
        <v>148</v>
      </c>
      <c r="B73" s="193" t="s">
        <v>149</v>
      </c>
      <c r="C73" s="189" t="s">
        <v>144</v>
      </c>
      <c r="D73" s="87">
        <v>44703</v>
      </c>
      <c r="E73" s="87">
        <f t="shared" si="16"/>
        <v>44711</v>
      </c>
      <c r="F73" s="190">
        <f t="shared" si="17"/>
        <v>44718</v>
      </c>
      <c r="G73" s="191">
        <f>F73+3</f>
        <v>44721</v>
      </c>
      <c r="H73" s="192">
        <f t="shared" si="18"/>
        <v>44723</v>
      </c>
      <c r="I73" s="194"/>
      <c r="J73" s="194"/>
    </row>
    <row r="74" spans="1:11" ht="15.75">
      <c r="A74" s="308" t="s">
        <v>150</v>
      </c>
      <c r="B74" s="195" t="s">
        <v>151</v>
      </c>
      <c r="C74" s="196" t="s">
        <v>144</v>
      </c>
      <c r="D74" s="93">
        <v>44741</v>
      </c>
      <c r="E74" s="93">
        <f t="shared" si="16"/>
        <v>44749</v>
      </c>
      <c r="F74" s="197">
        <f t="shared" si="17"/>
        <v>44756</v>
      </c>
      <c r="G74" s="198">
        <f>F74+3</f>
        <v>44759</v>
      </c>
      <c r="H74" s="199">
        <f t="shared" si="18"/>
        <v>44761</v>
      </c>
      <c r="I74" s="194"/>
      <c r="J74" s="194"/>
    </row>
    <row r="75" spans="1:11" ht="15.75">
      <c r="A75" s="200"/>
      <c r="B75" s="36"/>
      <c r="C75" s="36"/>
      <c r="D75" s="48"/>
      <c r="E75" s="48"/>
      <c r="F75" s="129"/>
      <c r="G75" s="175"/>
      <c r="I75" s="104"/>
      <c r="J75" s="104"/>
    </row>
    <row r="76" spans="1:11" ht="15.75">
      <c r="A76" s="462" t="s">
        <v>152</v>
      </c>
      <c r="B76" s="462"/>
      <c r="C76" s="462"/>
      <c r="D76" s="462"/>
      <c r="E76" s="462"/>
      <c r="F76" s="462"/>
      <c r="G76" s="462"/>
      <c r="H76" s="462"/>
      <c r="I76" s="104"/>
      <c r="J76" s="104"/>
    </row>
    <row r="77" spans="1:11" ht="45">
      <c r="A77" s="201" t="s">
        <v>3</v>
      </c>
      <c r="B77" s="166" t="s">
        <v>29</v>
      </c>
      <c r="C77" s="166" t="s">
        <v>52</v>
      </c>
      <c r="D77" s="166" t="s">
        <v>6</v>
      </c>
      <c r="E77" s="202" t="s">
        <v>153</v>
      </c>
      <c r="F77" s="166" t="s">
        <v>154</v>
      </c>
      <c r="G77" s="166" t="s">
        <v>155</v>
      </c>
      <c r="H77" s="203" t="s">
        <v>134</v>
      </c>
      <c r="I77" s="104"/>
      <c r="J77" s="104"/>
    </row>
    <row r="78" spans="1:11" ht="15.75">
      <c r="A78" s="324" t="s">
        <v>25</v>
      </c>
      <c r="B78" s="325">
        <v>44715</v>
      </c>
      <c r="C78" s="124">
        <f>B78+1</f>
        <v>44716</v>
      </c>
      <c r="D78" s="125">
        <f>C78+2</f>
        <v>44718</v>
      </c>
      <c r="E78" s="125">
        <f>D78+15</f>
        <v>44733</v>
      </c>
      <c r="F78" s="170">
        <f>D78+15</f>
        <v>44733</v>
      </c>
      <c r="G78" s="171">
        <f>F78+2</f>
        <v>44735</v>
      </c>
      <c r="H78" s="172">
        <f>G78+2</f>
        <v>44737</v>
      </c>
      <c r="I78" s="104"/>
      <c r="J78" s="104"/>
    </row>
    <row r="79" spans="1:11" ht="15.75">
      <c r="A79" s="329" t="s">
        <v>156</v>
      </c>
      <c r="B79" s="204">
        <f>B78+7</f>
        <v>44722</v>
      </c>
      <c r="C79" s="43">
        <f t="shared" ref="C79:C80" si="19">B79+1</f>
        <v>44723</v>
      </c>
      <c r="D79" s="42">
        <f>C79+2</f>
        <v>44725</v>
      </c>
      <c r="E79" s="43">
        <f>E78+7</f>
        <v>44740</v>
      </c>
      <c r="F79" s="205">
        <f>D79+15</f>
        <v>44740</v>
      </c>
      <c r="G79" s="42">
        <f t="shared" ref="G79:H80" si="20">F79+2</f>
        <v>44742</v>
      </c>
      <c r="H79" s="326">
        <f>G79+2</f>
        <v>44744</v>
      </c>
      <c r="I79" s="104"/>
      <c r="J79" s="104"/>
    </row>
    <row r="80" spans="1:11" ht="15.75">
      <c r="A80" s="327" t="s">
        <v>157</v>
      </c>
      <c r="B80" s="328">
        <f t="shared" ref="B80" si="21">B79+7</f>
        <v>44729</v>
      </c>
      <c r="C80" s="143">
        <f t="shared" si="19"/>
        <v>44730</v>
      </c>
      <c r="D80" s="45">
        <f>C80+2</f>
        <v>44732</v>
      </c>
      <c r="E80" s="45">
        <f>D80+15</f>
        <v>44747</v>
      </c>
      <c r="F80" s="237">
        <f>D80+15</f>
        <v>44747</v>
      </c>
      <c r="G80" s="45">
        <f t="shared" si="20"/>
        <v>44749</v>
      </c>
      <c r="H80" s="323">
        <f t="shared" si="20"/>
        <v>44751</v>
      </c>
      <c r="I80" s="104"/>
      <c r="J80" s="104"/>
    </row>
    <row r="81" spans="1:10" ht="15.75">
      <c r="G81" s="104"/>
      <c r="H81" s="104"/>
      <c r="I81" s="207"/>
      <c r="J81" s="207"/>
    </row>
    <row r="82" spans="1:10" ht="15.75">
      <c r="A82" s="447" t="s">
        <v>158</v>
      </c>
      <c r="B82" s="448"/>
      <c r="C82" s="448"/>
      <c r="D82" s="448"/>
      <c r="E82" s="447"/>
      <c r="F82" s="448"/>
      <c r="G82" s="448"/>
      <c r="H82" s="104"/>
      <c r="I82" s="104"/>
      <c r="J82" s="104"/>
    </row>
    <row r="83" spans="1:10" ht="45">
      <c r="A83" s="3" t="s">
        <v>3</v>
      </c>
      <c r="B83" s="208" t="s">
        <v>29</v>
      </c>
      <c r="C83" s="209" t="s">
        <v>30</v>
      </c>
      <c r="D83" s="210" t="s">
        <v>6</v>
      </c>
      <c r="E83" s="131" t="s">
        <v>159</v>
      </c>
      <c r="F83" s="208" t="s">
        <v>160</v>
      </c>
      <c r="G83" s="209" t="s">
        <v>161</v>
      </c>
      <c r="H83" s="104"/>
      <c r="I83" s="194"/>
      <c r="J83" s="194"/>
    </row>
    <row r="84" spans="1:10" ht="15.75">
      <c r="A84" s="211" t="s">
        <v>162</v>
      </c>
      <c r="B84" s="212" t="s">
        <v>163</v>
      </c>
      <c r="C84" s="213" t="s">
        <v>144</v>
      </c>
      <c r="D84" s="213">
        <v>44716</v>
      </c>
      <c r="E84" s="214">
        <f>D84+11</f>
        <v>44727</v>
      </c>
      <c r="F84" s="215">
        <f>E84+2</f>
        <v>44729</v>
      </c>
      <c r="G84" s="216">
        <f>F84+2</f>
        <v>44731</v>
      </c>
      <c r="H84" s="104"/>
      <c r="I84" s="194"/>
      <c r="J84" s="194"/>
    </row>
    <row r="85" spans="1:10" ht="15.75">
      <c r="A85" s="217" t="s">
        <v>164</v>
      </c>
      <c r="B85" s="218" t="s">
        <v>165</v>
      </c>
      <c r="C85" s="87" t="s">
        <v>144</v>
      </c>
      <c r="D85" s="87">
        <v>44721</v>
      </c>
      <c r="E85" s="219">
        <f t="shared" ref="E85:E87" si="22">D85+11</f>
        <v>44732</v>
      </c>
      <c r="F85" s="220">
        <f t="shared" ref="F85:G87" si="23">E85+2</f>
        <v>44734</v>
      </c>
      <c r="G85" s="221">
        <f t="shared" si="23"/>
        <v>44736</v>
      </c>
      <c r="H85" s="104"/>
      <c r="I85" s="194"/>
      <c r="J85" s="194"/>
    </row>
    <row r="86" spans="1:10" ht="15.75">
      <c r="A86" s="206" t="s">
        <v>166</v>
      </c>
      <c r="B86" s="222" t="s">
        <v>149</v>
      </c>
      <c r="C86" s="223" t="s">
        <v>144</v>
      </c>
      <c r="D86" s="224">
        <v>44736</v>
      </c>
      <c r="E86" s="225">
        <f t="shared" si="22"/>
        <v>44747</v>
      </c>
      <c r="F86" s="226">
        <f t="shared" si="23"/>
        <v>44749</v>
      </c>
      <c r="G86" s="227">
        <f t="shared" si="23"/>
        <v>44751</v>
      </c>
      <c r="H86" s="104"/>
      <c r="I86" s="194"/>
      <c r="J86" s="194"/>
    </row>
    <row r="87" spans="1:10" ht="15.75">
      <c r="A87" s="228" t="s">
        <v>167</v>
      </c>
      <c r="B87" s="229" t="s">
        <v>168</v>
      </c>
      <c r="C87" s="230" t="s">
        <v>144</v>
      </c>
      <c r="D87" s="230">
        <v>44738</v>
      </c>
      <c r="E87" s="231">
        <f t="shared" si="22"/>
        <v>44749</v>
      </c>
      <c r="F87" s="232">
        <f t="shared" si="23"/>
        <v>44751</v>
      </c>
      <c r="G87" s="233">
        <f t="shared" si="23"/>
        <v>44753</v>
      </c>
      <c r="H87" s="104"/>
      <c r="I87" s="194"/>
      <c r="J87" s="194"/>
    </row>
    <row r="88" spans="1:10" ht="15.75">
      <c r="A88" s="207"/>
      <c r="B88" s="234"/>
      <c r="C88" s="235"/>
      <c r="D88" s="235"/>
      <c r="E88" s="235"/>
      <c r="F88" s="235"/>
      <c r="G88" s="235"/>
      <c r="H88" s="104"/>
      <c r="I88" s="194"/>
      <c r="J88" s="194"/>
    </row>
    <row r="89" spans="1:10" ht="15.75">
      <c r="A89" s="207"/>
      <c r="B89" s="234"/>
      <c r="C89" s="235"/>
      <c r="D89" s="235"/>
      <c r="E89" s="235"/>
      <c r="F89" s="235"/>
      <c r="G89" s="235"/>
      <c r="H89" s="104"/>
      <c r="I89" s="236"/>
      <c r="J89" s="236"/>
    </row>
    <row r="90" spans="1:10" ht="15.75">
      <c r="A90" s="449" t="s">
        <v>169</v>
      </c>
      <c r="B90" s="449"/>
      <c r="C90" s="449"/>
      <c r="D90" s="449"/>
      <c r="E90" s="449"/>
      <c r="F90" s="449"/>
      <c r="G90" s="235"/>
      <c r="H90" s="104"/>
      <c r="I90" s="236"/>
      <c r="J90" s="236"/>
    </row>
    <row r="91" spans="1:10" ht="45">
      <c r="A91" s="3" t="s">
        <v>28</v>
      </c>
      <c r="B91" s="238" t="s">
        <v>29</v>
      </c>
      <c r="C91" s="239" t="s">
        <v>5</v>
      </c>
      <c r="D91" s="239" t="s">
        <v>6</v>
      </c>
      <c r="E91" s="239" t="s">
        <v>170</v>
      </c>
      <c r="F91" s="240" t="s">
        <v>171</v>
      </c>
      <c r="G91" s="235"/>
      <c r="H91" s="104"/>
      <c r="I91" s="236"/>
      <c r="J91" s="236"/>
    </row>
    <row r="92" spans="1:10" ht="15.75">
      <c r="A92" s="321" t="s">
        <v>172</v>
      </c>
      <c r="B92" s="241">
        <v>44715</v>
      </c>
      <c r="C92" s="242">
        <f>B92+2</f>
        <v>44717</v>
      </c>
      <c r="D92" s="243">
        <f>C92+1</f>
        <v>44718</v>
      </c>
      <c r="E92" s="243">
        <f>D92+5</f>
        <v>44723</v>
      </c>
      <c r="F92" s="244">
        <f>E92+3</f>
        <v>44726</v>
      </c>
      <c r="G92" s="235"/>
      <c r="H92" s="245"/>
      <c r="I92" s="236"/>
      <c r="J92" s="236"/>
    </row>
    <row r="93" spans="1:10" ht="15.75">
      <c r="A93" s="246" t="s">
        <v>173</v>
      </c>
      <c r="B93" s="247">
        <f>B92+7</f>
        <v>44722</v>
      </c>
      <c r="C93" s="248">
        <f>B93+2</f>
        <v>44724</v>
      </c>
      <c r="D93" s="249">
        <f>C93+1</f>
        <v>44725</v>
      </c>
      <c r="E93" s="249">
        <f>D93+5</f>
        <v>44730</v>
      </c>
      <c r="F93" s="250">
        <f>E93+3</f>
        <v>44733</v>
      </c>
      <c r="G93" s="235"/>
      <c r="H93" s="245"/>
      <c r="I93" s="236"/>
      <c r="J93" s="236"/>
    </row>
    <row r="94" spans="1:10" ht="15.75">
      <c r="A94" s="246" t="s">
        <v>174</v>
      </c>
      <c r="B94" s="247">
        <f>B93+7</f>
        <v>44729</v>
      </c>
      <c r="C94" s="248">
        <f>B94+2</f>
        <v>44731</v>
      </c>
      <c r="D94" s="249">
        <f>C94+1</f>
        <v>44732</v>
      </c>
      <c r="E94" s="249">
        <f>D94+5</f>
        <v>44737</v>
      </c>
      <c r="F94" s="250">
        <f>E94+3</f>
        <v>44740</v>
      </c>
      <c r="G94" s="36"/>
      <c r="H94" s="245"/>
      <c r="I94" s="236"/>
      <c r="J94" s="236"/>
    </row>
    <row r="95" spans="1:10" ht="15.75">
      <c r="A95" s="253" t="s">
        <v>175</v>
      </c>
      <c r="B95" s="254">
        <f t="shared" ref="B95" si="24">B94+7</f>
        <v>44736</v>
      </c>
      <c r="C95" s="255">
        <f t="shared" ref="C95" si="25">B95+2</f>
        <v>44738</v>
      </c>
      <c r="D95" s="256">
        <f t="shared" ref="D95" si="26">C95+1</f>
        <v>44739</v>
      </c>
      <c r="E95" s="256">
        <f t="shared" ref="E95" si="27">D95+5</f>
        <v>44744</v>
      </c>
      <c r="F95" s="257">
        <f t="shared" ref="F95" si="28">E95+3</f>
        <v>44747</v>
      </c>
      <c r="G95" s="251"/>
      <c r="H95" s="252"/>
      <c r="I95" s="236"/>
      <c r="J95" s="236"/>
    </row>
    <row r="96" spans="1:10" ht="15.75">
      <c r="A96" s="258"/>
      <c r="B96" s="259"/>
      <c r="C96" s="260"/>
      <c r="D96" s="261"/>
      <c r="E96" s="261"/>
      <c r="F96" s="261"/>
      <c r="G96" s="251"/>
      <c r="H96" s="252"/>
      <c r="I96" s="236"/>
      <c r="J96" s="236"/>
    </row>
    <row r="97" spans="1:11" ht="15.75">
      <c r="A97" s="258"/>
      <c r="B97" s="259"/>
      <c r="C97" s="260"/>
      <c r="D97" s="261"/>
      <c r="E97" s="261"/>
      <c r="F97" s="261"/>
      <c r="G97" s="251"/>
      <c r="H97" s="252"/>
      <c r="I97" s="236"/>
      <c r="J97" s="236"/>
    </row>
    <row r="98" spans="1:11" ht="15.75">
      <c r="A98" s="456" t="s">
        <v>176</v>
      </c>
      <c r="B98" s="457"/>
      <c r="C98" s="457"/>
      <c r="D98" s="457"/>
      <c r="E98" s="457"/>
      <c r="F98" s="457"/>
      <c r="G98" s="457"/>
      <c r="H98" s="252"/>
      <c r="I98" s="236"/>
      <c r="J98" s="236"/>
    </row>
    <row r="99" spans="1:11" ht="45">
      <c r="A99" s="262" t="s">
        <v>28</v>
      </c>
      <c r="B99" s="263" t="s">
        <v>177</v>
      </c>
      <c r="C99" s="263" t="s">
        <v>52</v>
      </c>
      <c r="D99" s="263" t="s">
        <v>6</v>
      </c>
      <c r="E99" s="263" t="s">
        <v>178</v>
      </c>
      <c r="F99" s="263" t="s">
        <v>179</v>
      </c>
      <c r="G99" s="264" t="s">
        <v>180</v>
      </c>
      <c r="H99" s="252"/>
      <c r="I99" s="194"/>
      <c r="J99" s="194"/>
    </row>
    <row r="100" spans="1:11" ht="15.75">
      <c r="A100" s="265" t="s">
        <v>181</v>
      </c>
      <c r="B100" s="419">
        <v>44722</v>
      </c>
      <c r="C100" s="266" t="s">
        <v>182</v>
      </c>
      <c r="D100" s="418">
        <v>44724</v>
      </c>
      <c r="E100" s="302">
        <f>D100+14</f>
        <v>44738</v>
      </c>
      <c r="F100" s="302">
        <v>44741</v>
      </c>
      <c r="G100" s="303">
        <v>44746</v>
      </c>
      <c r="H100" s="252"/>
      <c r="I100" s="194"/>
      <c r="J100" s="194"/>
    </row>
    <row r="101" spans="1:11" ht="15.75">
      <c r="A101" s="307" t="s">
        <v>183</v>
      </c>
      <c r="B101" s="306">
        <v>44733</v>
      </c>
      <c r="C101" s="301" t="s">
        <v>182</v>
      </c>
      <c r="D101" s="300">
        <v>44735</v>
      </c>
      <c r="E101" s="300">
        <v>44746</v>
      </c>
      <c r="F101" s="300">
        <v>44750</v>
      </c>
      <c r="G101" s="304">
        <f t="shared" ref="G101" si="29">F101+4</f>
        <v>44754</v>
      </c>
      <c r="H101" s="252"/>
      <c r="I101" s="194"/>
      <c r="J101" s="194"/>
    </row>
    <row r="102" spans="1:11" ht="15.75">
      <c r="A102" s="308" t="s">
        <v>184</v>
      </c>
      <c r="B102" s="267">
        <v>44736</v>
      </c>
      <c r="C102" s="268" t="s">
        <v>182</v>
      </c>
      <c r="D102" s="269">
        <v>44739</v>
      </c>
      <c r="E102" s="269">
        <v>44753</v>
      </c>
      <c r="F102" s="269">
        <f t="shared" ref="F102" si="30">E102+3</f>
        <v>44756</v>
      </c>
      <c r="G102" s="305">
        <f t="shared" ref="G102" si="31">F102+4</f>
        <v>44760</v>
      </c>
      <c r="H102" s="252"/>
      <c r="I102" s="273"/>
      <c r="J102" s="194"/>
    </row>
    <row r="103" spans="1:11" ht="15.75">
      <c r="A103" s="174"/>
      <c r="B103" s="270"/>
      <c r="C103" s="271"/>
      <c r="D103" s="270"/>
      <c r="E103" s="272"/>
      <c r="F103" s="272"/>
      <c r="G103" s="272"/>
      <c r="H103" s="252"/>
      <c r="I103" s="299"/>
      <c r="J103" s="194"/>
    </row>
    <row r="104" spans="1:11" ht="18.75">
      <c r="A104" s="458" t="s">
        <v>185</v>
      </c>
      <c r="B104" s="458"/>
      <c r="C104" s="458"/>
      <c r="D104" s="458"/>
      <c r="E104" s="458"/>
      <c r="F104" s="458"/>
      <c r="G104" s="458"/>
      <c r="H104" s="252"/>
      <c r="I104" s="194"/>
      <c r="J104" s="194"/>
    </row>
    <row r="105" spans="1:11" ht="30.75" customHeight="1">
      <c r="A105" s="309" t="s">
        <v>28</v>
      </c>
      <c r="B105" s="310" t="s">
        <v>29</v>
      </c>
      <c r="C105" s="311" t="s">
        <v>186</v>
      </c>
      <c r="D105" s="311" t="s">
        <v>6</v>
      </c>
      <c r="E105" s="311" t="s">
        <v>178</v>
      </c>
      <c r="F105" s="311" t="s">
        <v>179</v>
      </c>
      <c r="G105" s="312" t="s">
        <v>180</v>
      </c>
      <c r="H105" s="194"/>
      <c r="I105" s="194"/>
      <c r="J105" s="194"/>
    </row>
    <row r="106" spans="1:11" ht="18.75">
      <c r="A106" s="317" t="s">
        <v>187</v>
      </c>
      <c r="B106" s="320">
        <v>44714.5</v>
      </c>
      <c r="C106" s="266" t="s">
        <v>182</v>
      </c>
      <c r="D106" s="314">
        <v>44716</v>
      </c>
      <c r="E106" s="314">
        <f>D106+12</f>
        <v>44728</v>
      </c>
      <c r="F106" s="314">
        <f t="shared" ref="F106:F108" si="32">E106+3</f>
        <v>44731</v>
      </c>
      <c r="G106" s="315">
        <f t="shared" ref="G106:G108" si="33">F106+4</f>
        <v>44735</v>
      </c>
      <c r="H106" s="194"/>
      <c r="I106" s="194"/>
      <c r="J106" s="194"/>
    </row>
    <row r="107" spans="1:11" ht="18.75">
      <c r="A107" s="318" t="s">
        <v>188</v>
      </c>
      <c r="B107" s="319">
        <v>44727</v>
      </c>
      <c r="C107" s="301" t="s">
        <v>182</v>
      </c>
      <c r="D107" s="405">
        <v>44729</v>
      </c>
      <c r="E107" s="313">
        <f t="shared" ref="E107:E108" si="34">D107+12</f>
        <v>44741</v>
      </c>
      <c r="F107" s="313">
        <f t="shared" si="32"/>
        <v>44744</v>
      </c>
      <c r="G107" s="316">
        <f t="shared" si="33"/>
        <v>44748</v>
      </c>
      <c r="H107" s="194"/>
      <c r="I107" s="194"/>
      <c r="J107" s="194"/>
    </row>
    <row r="108" spans="1:11" s="412" customFormat="1" ht="18.75">
      <c r="A108" s="406" t="s">
        <v>189</v>
      </c>
      <c r="B108" s="407">
        <v>44736</v>
      </c>
      <c r="C108" s="408" t="s">
        <v>182</v>
      </c>
      <c r="D108" s="405">
        <v>44739</v>
      </c>
      <c r="E108" s="405">
        <f t="shared" si="34"/>
        <v>44751</v>
      </c>
      <c r="F108" s="405">
        <f t="shared" si="32"/>
        <v>44754</v>
      </c>
      <c r="G108" s="409">
        <f t="shared" si="33"/>
        <v>44758</v>
      </c>
      <c r="H108" s="236"/>
      <c r="I108" s="410"/>
      <c r="J108" s="411"/>
    </row>
    <row r="109" spans="1:11" s="412" customFormat="1" ht="18.75">
      <c r="A109" s="413" t="s">
        <v>190</v>
      </c>
      <c r="B109" s="414">
        <v>44742</v>
      </c>
      <c r="C109" s="415" t="s">
        <v>182</v>
      </c>
      <c r="D109" s="416">
        <v>44744</v>
      </c>
      <c r="E109" s="416">
        <v>44755</v>
      </c>
      <c r="F109" s="416">
        <v>44758</v>
      </c>
      <c r="G109" s="417">
        <v>44762</v>
      </c>
      <c r="H109" s="236"/>
      <c r="I109" s="410"/>
      <c r="J109" s="411"/>
    </row>
    <row r="110" spans="1:11" ht="15.75">
      <c r="A110" s="275"/>
      <c r="B110" s="236"/>
      <c r="C110" s="236"/>
      <c r="D110" s="236"/>
      <c r="E110" s="236"/>
      <c r="F110" s="236"/>
      <c r="G110" s="236"/>
      <c r="H110" s="194"/>
      <c r="I110" s="36"/>
      <c r="J110" s="274"/>
    </row>
    <row r="111" spans="1:11" ht="15.95" customHeight="1">
      <c r="A111" s="459" t="s">
        <v>191</v>
      </c>
      <c r="B111" s="460"/>
      <c r="C111" s="460"/>
      <c r="D111" s="460"/>
      <c r="E111" s="460"/>
      <c r="F111" s="460"/>
      <c r="G111" s="461"/>
      <c r="H111" s="207"/>
      <c r="I111" s="207"/>
      <c r="J111" s="207"/>
      <c r="K111" s="207"/>
    </row>
    <row r="112" spans="1:11" ht="45">
      <c r="A112" s="372" t="s">
        <v>28</v>
      </c>
      <c r="B112" s="373" t="s">
        <v>192</v>
      </c>
      <c r="C112" s="373" t="s">
        <v>52</v>
      </c>
      <c r="D112" s="373" t="s">
        <v>6</v>
      </c>
      <c r="E112" s="374" t="s">
        <v>193</v>
      </c>
      <c r="F112" s="373" t="s">
        <v>194</v>
      </c>
      <c r="G112" s="373" t="s">
        <v>195</v>
      </c>
      <c r="H112" s="207"/>
      <c r="I112" s="207"/>
      <c r="J112" s="276"/>
      <c r="K112" s="207"/>
    </row>
    <row r="113" spans="1:11" ht="15.75">
      <c r="A113" s="367" t="s">
        <v>196</v>
      </c>
      <c r="B113" s="381">
        <v>44711</v>
      </c>
      <c r="C113" s="377" t="s">
        <v>182</v>
      </c>
      <c r="D113" s="381">
        <v>44713</v>
      </c>
      <c r="E113" s="382">
        <v>44718</v>
      </c>
      <c r="F113" s="369" t="s">
        <v>46</v>
      </c>
      <c r="G113" s="369" t="s">
        <v>46</v>
      </c>
      <c r="H113" s="207"/>
      <c r="I113" s="207"/>
      <c r="J113" s="276"/>
      <c r="K113" s="207"/>
    </row>
    <row r="114" spans="1:11" ht="15.75">
      <c r="A114" s="375" t="s">
        <v>197</v>
      </c>
      <c r="B114" s="376">
        <v>44718</v>
      </c>
      <c r="C114" s="377" t="s">
        <v>182</v>
      </c>
      <c r="D114" s="378">
        <v>44720</v>
      </c>
      <c r="E114" s="379" t="s">
        <v>46</v>
      </c>
      <c r="F114" s="380">
        <v>44725</v>
      </c>
      <c r="G114" s="380">
        <v>44726</v>
      </c>
      <c r="H114" s="207"/>
      <c r="I114" s="207"/>
      <c r="J114" s="207"/>
      <c r="K114" s="276"/>
    </row>
    <row r="115" spans="1:11" ht="15.75">
      <c r="A115" s="367" t="s">
        <v>198</v>
      </c>
      <c r="B115" s="368">
        <v>44720</v>
      </c>
      <c r="C115" s="280" t="s">
        <v>182</v>
      </c>
      <c r="D115" s="368">
        <v>44722</v>
      </c>
      <c r="E115" s="369" t="s">
        <v>46</v>
      </c>
      <c r="F115" s="370">
        <v>44727</v>
      </c>
      <c r="G115" s="370">
        <v>44728</v>
      </c>
      <c r="H115" s="207"/>
      <c r="I115" s="207"/>
      <c r="J115" s="207"/>
      <c r="K115" s="276"/>
    </row>
    <row r="116" spans="1:11" ht="15.75">
      <c r="A116" s="367" t="s">
        <v>199</v>
      </c>
      <c r="B116" s="371">
        <v>44722</v>
      </c>
      <c r="C116" s="280" t="s">
        <v>182</v>
      </c>
      <c r="D116" s="368">
        <v>44724</v>
      </c>
      <c r="E116" s="368">
        <v>44729</v>
      </c>
      <c r="F116" s="369" t="s">
        <v>46</v>
      </c>
      <c r="G116" s="369" t="s">
        <v>46</v>
      </c>
      <c r="H116" s="207"/>
      <c r="I116" s="207"/>
      <c r="J116" s="207"/>
      <c r="K116" s="276"/>
    </row>
    <row r="117" spans="1:11" ht="15.75">
      <c r="A117" s="367" t="s">
        <v>200</v>
      </c>
      <c r="B117" s="371">
        <v>44729</v>
      </c>
      <c r="C117" s="280" t="s">
        <v>182</v>
      </c>
      <c r="D117" s="368">
        <v>44732</v>
      </c>
      <c r="E117" s="369" t="s">
        <v>46</v>
      </c>
      <c r="F117" s="369">
        <v>44737</v>
      </c>
      <c r="G117" s="369">
        <v>44738</v>
      </c>
      <c r="H117" s="207"/>
      <c r="I117" s="207"/>
      <c r="J117" s="207"/>
      <c r="K117" s="276"/>
    </row>
    <row r="118" spans="1:11" ht="15.75">
      <c r="A118" s="277"/>
      <c r="B118" s="278"/>
      <c r="C118" s="365"/>
      <c r="D118" s="279"/>
      <c r="E118" s="279"/>
      <c r="F118" s="366"/>
      <c r="G118" s="366"/>
      <c r="H118" s="207"/>
      <c r="I118" s="207"/>
      <c r="J118" s="207"/>
      <c r="K118" s="276"/>
    </row>
    <row r="120" spans="1:11" ht="20.25" customHeight="1">
      <c r="A120" s="444" t="s">
        <v>201</v>
      </c>
      <c r="B120" s="445"/>
      <c r="C120" s="445"/>
      <c r="D120" s="445"/>
      <c r="E120" s="445"/>
      <c r="F120" s="445"/>
      <c r="G120" s="446"/>
    </row>
    <row r="121" spans="1:11" ht="45">
      <c r="A121" s="359" t="s">
        <v>3</v>
      </c>
      <c r="B121" s="360" t="s">
        <v>192</v>
      </c>
      <c r="C121" s="361" t="s">
        <v>52</v>
      </c>
      <c r="D121" s="361" t="s">
        <v>6</v>
      </c>
      <c r="E121" s="362" t="s">
        <v>171</v>
      </c>
      <c r="F121" s="363" t="s">
        <v>202</v>
      </c>
      <c r="G121" s="364" t="s">
        <v>203</v>
      </c>
    </row>
    <row r="122" spans="1:11" ht="15.75">
      <c r="A122" s="353" t="s">
        <v>204</v>
      </c>
      <c r="B122" s="354">
        <v>44729</v>
      </c>
      <c r="C122" s="355" t="s">
        <v>182</v>
      </c>
      <c r="D122" s="356">
        <v>44732</v>
      </c>
      <c r="E122" s="356">
        <f>D122+7</f>
        <v>44739</v>
      </c>
      <c r="F122" s="357">
        <f>E122+5</f>
        <v>44744</v>
      </c>
      <c r="G122" s="358">
        <f>F122+4</f>
        <v>44748</v>
      </c>
    </row>
    <row r="123" spans="1:11" ht="15.75">
      <c r="A123" s="351" t="s">
        <v>205</v>
      </c>
      <c r="B123" s="347">
        <v>44739</v>
      </c>
      <c r="C123" s="280" t="s">
        <v>182</v>
      </c>
      <c r="D123" s="281">
        <v>44741</v>
      </c>
      <c r="E123" s="281">
        <f t="shared" ref="E123:E124" si="35">D123+7</f>
        <v>44748</v>
      </c>
      <c r="F123" s="282">
        <f t="shared" ref="F123:F124" si="36">E123+5</f>
        <v>44753</v>
      </c>
      <c r="G123" s="344">
        <f t="shared" ref="G123:G124" si="37">F123+4</f>
        <v>44757</v>
      </c>
    </row>
    <row r="124" spans="1:11" ht="15.75">
      <c r="A124" s="352" t="s">
        <v>206</v>
      </c>
      <c r="B124" s="348">
        <v>44740</v>
      </c>
      <c r="C124" s="345" t="s">
        <v>182</v>
      </c>
      <c r="D124" s="346">
        <v>44742</v>
      </c>
      <c r="E124" s="346">
        <f t="shared" si="35"/>
        <v>44749</v>
      </c>
      <c r="F124" s="349">
        <f t="shared" si="36"/>
        <v>44754</v>
      </c>
      <c r="G124" s="350">
        <f t="shared" si="37"/>
        <v>44758</v>
      </c>
    </row>
  </sheetData>
  <mergeCells count="18">
    <mergeCell ref="A120:G120"/>
    <mergeCell ref="A82:G82"/>
    <mergeCell ref="A90:F90"/>
    <mergeCell ref="A44:E44"/>
    <mergeCell ref="A45:E45"/>
    <mergeCell ref="A52:E52"/>
    <mergeCell ref="A53:E53"/>
    <mergeCell ref="A61:H61"/>
    <mergeCell ref="A98:G98"/>
    <mergeCell ref="A104:G104"/>
    <mergeCell ref="A111:G111"/>
    <mergeCell ref="A76:H76"/>
    <mergeCell ref="A68:H68"/>
    <mergeCell ref="A1:J4"/>
    <mergeCell ref="A5:J5"/>
    <mergeCell ref="A7:H8"/>
    <mergeCell ref="A22:H23"/>
    <mergeCell ref="A36:F3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4" ma:contentTypeDescription="新建文档。" ma:contentTypeScope="" ma:versionID="152721c74d5e8a8afeda71d477c5fdad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0d49c4bf1f5c931917c2b5dc6b02fcda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A0A6F-8F7B-471A-8996-E82CC6F942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C39A6F-53D8-4830-B1C1-B3804E624256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633ee1cc-3fe0-4a49-a704-20ce586fd042"/>
    <ds:schemaRef ds:uri="http://purl.org/dc/terms/"/>
    <ds:schemaRef ds:uri="http://purl.org/dc/elements/1.1/"/>
    <ds:schemaRef ds:uri="http://schemas.microsoft.com/office/2006/metadata/properties"/>
    <ds:schemaRef ds:uri="c24537aa-7a59-40f9-8184-ac5376a9b6b6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1AC7CA9-BF5A-4C9B-A23B-084053425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</vt:lpstr>
      <vt:lpstr>GSL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2015-06-05T18:17:20Z</dcterms:created>
  <dcterms:modified xsi:type="dcterms:W3CDTF">2022-05-24T01:24:36Z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</Properties>
</file>