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30" r:id="rId1"/>
    <sheet name="Oct" sheetId="29"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0" l="1"/>
  <c r="E19" i="30" s="1"/>
  <c r="E15" i="30"/>
  <c r="E14" i="30"/>
  <c r="E16" i="30" s="1"/>
  <c r="E18" i="30" s="1"/>
  <c r="E20" i="30" s="1"/>
  <c r="E8" i="30"/>
  <c r="E10" i="30" s="1"/>
  <c r="E7" i="30"/>
  <c r="E9" i="30" s="1"/>
  <c r="E11" i="30" s="1"/>
  <c r="E6" i="30"/>
  <c r="J115" i="29" l="1"/>
  <c r="K115" i="29" s="1"/>
  <c r="L115" i="29" s="1"/>
  <c r="M115" i="29" s="1"/>
  <c r="F115" i="29"/>
  <c r="E115" i="29"/>
  <c r="D115" i="29"/>
  <c r="H328" i="29"/>
  <c r="I328" i="29" s="1"/>
  <c r="J328" i="29" s="1"/>
  <c r="D329" i="29"/>
  <c r="E329" i="29"/>
  <c r="F329" i="29"/>
  <c r="F328" i="29"/>
  <c r="E328" i="29"/>
  <c r="D328" i="29"/>
  <c r="J132" i="29"/>
  <c r="N132" i="29" s="1"/>
  <c r="J128" i="29"/>
  <c r="L128" i="29" s="1"/>
  <c r="D128" i="29"/>
  <c r="F128" i="29"/>
  <c r="D129" i="29"/>
  <c r="E129" i="29"/>
  <c r="F129" i="29"/>
  <c r="D130" i="29"/>
  <c r="E130" i="29"/>
  <c r="F130" i="29"/>
  <c r="D131" i="29"/>
  <c r="E131" i="29"/>
  <c r="F131" i="29"/>
  <c r="D132" i="29"/>
  <c r="E132" i="29"/>
  <c r="F132" i="29"/>
  <c r="H329" i="29"/>
  <c r="M132" i="29" l="1"/>
  <c r="L132" i="29"/>
  <c r="K132" i="29"/>
  <c r="F103" i="29" l="1"/>
  <c r="E103" i="29"/>
  <c r="D103" i="29"/>
  <c r="I103" i="29"/>
  <c r="F41" i="29" l="1"/>
  <c r="E41" i="29"/>
  <c r="D41" i="29"/>
  <c r="J8" i="29" l="1"/>
  <c r="D8" i="29"/>
  <c r="E8" i="29"/>
  <c r="F8" i="29"/>
  <c r="H78" i="29" l="1"/>
  <c r="I78" i="29" s="1"/>
  <c r="J78" i="29" s="1"/>
  <c r="K78" i="29" s="1"/>
  <c r="F78" i="29"/>
  <c r="E78" i="29"/>
  <c r="D78" i="29"/>
  <c r="E184" i="29"/>
  <c r="F184" i="29"/>
  <c r="D184" i="29"/>
  <c r="J131" i="29"/>
  <c r="J130" i="29"/>
  <c r="J129" i="29"/>
  <c r="M128" i="29" l="1"/>
  <c r="N128" i="29"/>
  <c r="D42" i="29"/>
  <c r="E42" i="29"/>
  <c r="F42" i="29"/>
  <c r="D43" i="29"/>
  <c r="E43" i="29"/>
  <c r="F43" i="29"/>
  <c r="D44" i="29"/>
  <c r="E44" i="29"/>
  <c r="F44" i="29"/>
  <c r="F40" i="29"/>
  <c r="E40" i="29"/>
  <c r="D40" i="29"/>
  <c r="F107" i="29"/>
  <c r="E107" i="29"/>
  <c r="D107" i="29"/>
  <c r="F106" i="29"/>
  <c r="E106" i="29"/>
  <c r="D106" i="29"/>
  <c r="F105" i="29"/>
  <c r="E105" i="29"/>
  <c r="D105" i="29"/>
  <c r="F104" i="29"/>
  <c r="E104" i="29"/>
  <c r="D104" i="29"/>
  <c r="H90" i="29"/>
  <c r="I90" i="29" s="1"/>
  <c r="J90" i="29" s="1"/>
  <c r="F90" i="29"/>
  <c r="E90" i="29"/>
  <c r="D90" i="29"/>
  <c r="H65" i="29"/>
  <c r="I65" i="29" s="1"/>
  <c r="J65" i="29" s="1"/>
  <c r="F65" i="29"/>
  <c r="E65" i="29"/>
  <c r="D65" i="29"/>
  <c r="H64" i="29"/>
  <c r="I64" i="29" s="1"/>
  <c r="J64" i="29" s="1"/>
  <c r="F64" i="29"/>
  <c r="E64" i="29"/>
  <c r="D64" i="29"/>
  <c r="D343" i="29"/>
  <c r="E343" i="29"/>
  <c r="F343" i="29"/>
  <c r="D344" i="29"/>
  <c r="E344" i="29"/>
  <c r="F344" i="29"/>
  <c r="D345" i="29"/>
  <c r="E345" i="29"/>
  <c r="F345" i="29"/>
  <c r="D346" i="29"/>
  <c r="E346" i="29"/>
  <c r="F346" i="29"/>
  <c r="D286" i="29"/>
  <c r="E286" i="29"/>
  <c r="F286" i="29"/>
  <c r="D287" i="29"/>
  <c r="E287" i="29"/>
  <c r="F287" i="29"/>
  <c r="D288" i="29"/>
  <c r="E288" i="29"/>
  <c r="F288" i="29"/>
  <c r="D289" i="29"/>
  <c r="E289" i="29"/>
  <c r="F289" i="29"/>
  <c r="D222" i="29"/>
  <c r="E222" i="29"/>
  <c r="F222" i="29"/>
  <c r="D223" i="29"/>
  <c r="E223" i="29"/>
  <c r="F223" i="29"/>
  <c r="D224" i="29"/>
  <c r="E224" i="29"/>
  <c r="F224" i="29"/>
  <c r="D225" i="29"/>
  <c r="E225" i="29"/>
  <c r="F225" i="29"/>
  <c r="D226" i="29"/>
  <c r="E226" i="29"/>
  <c r="F226" i="29"/>
  <c r="D330" i="29" l="1"/>
  <c r="E330" i="29"/>
  <c r="F330" i="29"/>
  <c r="D331" i="29"/>
  <c r="E331" i="29"/>
  <c r="F331" i="29"/>
  <c r="D332" i="29"/>
  <c r="E332" i="29"/>
  <c r="F332" i="29"/>
  <c r="D116" i="29"/>
  <c r="E116" i="29"/>
  <c r="F116" i="29"/>
  <c r="J116" i="29"/>
  <c r="K116" i="29" s="1"/>
  <c r="L116" i="29" s="1"/>
  <c r="M116" i="29" s="1"/>
  <c r="N116" i="29" s="1"/>
  <c r="D155" i="29" l="1"/>
  <c r="F155" i="29" s="1"/>
  <c r="E155" i="29"/>
  <c r="H155" i="29"/>
  <c r="I155" i="29"/>
  <c r="J155" i="29"/>
  <c r="D156" i="29"/>
  <c r="F156" i="29" s="1"/>
  <c r="E156" i="29"/>
  <c r="H156" i="29"/>
  <c r="I156" i="29"/>
  <c r="J156" i="29"/>
  <c r="D157" i="29"/>
  <c r="F157" i="29" s="1"/>
  <c r="E157" i="29"/>
  <c r="H157" i="29"/>
  <c r="I157" i="29"/>
  <c r="J157" i="29"/>
  <c r="D158" i="29"/>
  <c r="F158" i="29" s="1"/>
  <c r="E158" i="29"/>
  <c r="H158" i="29"/>
  <c r="I158" i="29"/>
  <c r="J158" i="29"/>
  <c r="D159" i="29"/>
  <c r="F159" i="29" s="1"/>
  <c r="E159" i="29"/>
  <c r="H159" i="29"/>
  <c r="I159" i="29"/>
  <c r="J159" i="29"/>
  <c r="D170" i="29"/>
  <c r="E170" i="29"/>
  <c r="F170" i="29"/>
  <c r="D171" i="29"/>
  <c r="E171" i="29"/>
  <c r="F171" i="29"/>
  <c r="D172" i="29"/>
  <c r="E172" i="29"/>
  <c r="F172" i="29"/>
  <c r="D173" i="29"/>
  <c r="E173" i="29"/>
  <c r="F173" i="29"/>
  <c r="H184" i="29"/>
  <c r="I184" i="29"/>
  <c r="J184" i="29"/>
  <c r="K184" i="29"/>
  <c r="D185" i="29"/>
  <c r="E185" i="29"/>
  <c r="F185" i="29"/>
  <c r="H185" i="29"/>
  <c r="I185" i="29"/>
  <c r="J185" i="29"/>
  <c r="K185" i="29"/>
  <c r="D186" i="29"/>
  <c r="E186" i="29"/>
  <c r="F186" i="29"/>
  <c r="H186" i="29"/>
  <c r="I186" i="29"/>
  <c r="J186" i="29"/>
  <c r="K186" i="29"/>
  <c r="D187" i="29"/>
  <c r="E187" i="29"/>
  <c r="F187" i="29"/>
  <c r="H187" i="29"/>
  <c r="I187" i="29"/>
  <c r="J187" i="29"/>
  <c r="K187" i="29"/>
  <c r="D199" i="29"/>
  <c r="E199" i="29"/>
  <c r="F199" i="29"/>
  <c r="I199" i="29"/>
  <c r="J199" i="29"/>
  <c r="D209" i="29"/>
  <c r="E209" i="29"/>
  <c r="F209" i="29"/>
  <c r="J209" i="29"/>
  <c r="G210" i="29"/>
  <c r="F210" i="29" s="1"/>
  <c r="I210" i="29"/>
  <c r="J210" i="29" s="1"/>
  <c r="H222" i="29"/>
  <c r="I222" i="29"/>
  <c r="J222" i="29"/>
  <c r="H223" i="29"/>
  <c r="I223" i="29"/>
  <c r="J223" i="29"/>
  <c r="H224" i="29"/>
  <c r="I224" i="29"/>
  <c r="J224" i="29"/>
  <c r="H225" i="29"/>
  <c r="I225" i="29"/>
  <c r="J225" i="29"/>
  <c r="H226" i="29"/>
  <c r="I226" i="29"/>
  <c r="J226" i="29"/>
  <c r="D236" i="29"/>
  <c r="E236" i="29"/>
  <c r="F236" i="29"/>
  <c r="H236" i="29"/>
  <c r="I236" i="29"/>
  <c r="J236" i="29"/>
  <c r="D237" i="29"/>
  <c r="E237" i="29"/>
  <c r="F237" i="29"/>
  <c r="H237" i="29"/>
  <c r="I237" i="29"/>
  <c r="J237" i="29"/>
  <c r="D238" i="29"/>
  <c r="E238" i="29"/>
  <c r="F238" i="29"/>
  <c r="H238" i="29"/>
  <c r="I238" i="29"/>
  <c r="J238" i="29"/>
  <c r="D239" i="29"/>
  <c r="E239" i="29"/>
  <c r="F239" i="29"/>
  <c r="H239" i="29"/>
  <c r="I239" i="29"/>
  <c r="J239" i="29"/>
  <c r="D240" i="29"/>
  <c r="E240" i="29"/>
  <c r="F240" i="29"/>
  <c r="H240" i="29"/>
  <c r="I240" i="29"/>
  <c r="J240" i="29"/>
  <c r="D273" i="29"/>
  <c r="E273" i="29" s="1"/>
  <c r="F273" i="29"/>
  <c r="H273" i="29"/>
  <c r="I273" i="29"/>
  <c r="J273" i="29"/>
  <c r="K273" i="29"/>
  <c r="D274" i="29"/>
  <c r="E274" i="29" s="1"/>
  <c r="F274" i="29"/>
  <c r="H274" i="29"/>
  <c r="I274" i="29"/>
  <c r="J274" i="29"/>
  <c r="K274" i="29"/>
  <c r="D275" i="29"/>
  <c r="E275" i="29" s="1"/>
  <c r="F275" i="29"/>
  <c r="H275" i="29"/>
  <c r="I275" i="29"/>
  <c r="J275" i="29"/>
  <c r="K275" i="29"/>
  <c r="D276" i="29"/>
  <c r="E276" i="29" s="1"/>
  <c r="F276" i="29"/>
  <c r="H276" i="29"/>
  <c r="I276" i="29"/>
  <c r="J276" i="29"/>
  <c r="K276" i="29"/>
  <c r="I286" i="29"/>
  <c r="J286" i="29"/>
  <c r="K286" i="29"/>
  <c r="I287" i="29"/>
  <c r="J287" i="29"/>
  <c r="K287" i="29"/>
  <c r="I288" i="29"/>
  <c r="J288" i="29"/>
  <c r="K288" i="29"/>
  <c r="I289" i="29"/>
  <c r="J289" i="29"/>
  <c r="K289" i="29"/>
  <c r="D299" i="29"/>
  <c r="E299" i="29"/>
  <c r="F299" i="29"/>
  <c r="H299" i="29"/>
  <c r="I299" i="29" s="1"/>
  <c r="D300" i="29"/>
  <c r="E300" i="29"/>
  <c r="F300" i="29"/>
  <c r="H300" i="29"/>
  <c r="I300" i="29" s="1"/>
  <c r="D301" i="29"/>
  <c r="E301" i="29"/>
  <c r="F301" i="29"/>
  <c r="H301" i="29"/>
  <c r="I301" i="29" s="1"/>
  <c r="D302" i="29"/>
  <c r="E302" i="29"/>
  <c r="F302" i="29"/>
  <c r="H302" i="29"/>
  <c r="I302" i="29" s="1"/>
  <c r="D303" i="29"/>
  <c r="E303" i="29"/>
  <c r="F303" i="29"/>
  <c r="H303" i="29"/>
  <c r="I303" i="29" s="1"/>
  <c r="D304" i="29"/>
  <c r="E304" i="29"/>
  <c r="F304" i="29"/>
  <c r="H304" i="29"/>
  <c r="I304" i="29" s="1"/>
  <c r="I329" i="29"/>
  <c r="J329" i="29" s="1"/>
  <c r="H330" i="29"/>
  <c r="I330" i="29"/>
  <c r="J330" i="29" s="1"/>
  <c r="H331" i="29"/>
  <c r="I331" i="29" s="1"/>
  <c r="J331" i="29" s="1"/>
  <c r="H332" i="29"/>
  <c r="I332" i="29" s="1"/>
  <c r="J332" i="29" s="1"/>
  <c r="E56" i="29"/>
  <c r="I343" i="29"/>
  <c r="I344" i="29" s="1"/>
  <c r="I345" i="29" s="1"/>
  <c r="I346" i="29" s="1"/>
  <c r="J343" i="29"/>
  <c r="J344" i="29"/>
  <c r="J345" i="29"/>
  <c r="J346" i="29"/>
  <c r="H377" i="29"/>
  <c r="H378" i="29"/>
  <c r="H379" i="29"/>
  <c r="H380" i="29"/>
  <c r="H381" i="29"/>
  <c r="D392" i="29"/>
  <c r="E392" i="29" s="1"/>
  <c r="F392" i="29"/>
  <c r="H392" i="29"/>
  <c r="D393" i="29"/>
  <c r="E393" i="29" s="1"/>
  <c r="F393" i="29"/>
  <c r="H393" i="29"/>
  <c r="D394" i="29"/>
  <c r="E394" i="29" s="1"/>
  <c r="F394" i="29"/>
  <c r="H394" i="29"/>
  <c r="D403" i="29"/>
  <c r="E403" i="29"/>
  <c r="F403" i="29"/>
  <c r="H403" i="29"/>
  <c r="D404" i="29"/>
  <c r="E404" i="29"/>
  <c r="F404" i="29"/>
  <c r="H404" i="29"/>
  <c r="D405" i="29"/>
  <c r="E405" i="29"/>
  <c r="F405" i="29"/>
  <c r="H405" i="29"/>
  <c r="D406" i="29"/>
  <c r="E406" i="29"/>
  <c r="F406" i="29"/>
  <c r="H406" i="29"/>
  <c r="D141" i="29"/>
  <c r="E141" i="29"/>
  <c r="F141" i="29"/>
  <c r="H141" i="29"/>
  <c r="I141" i="29"/>
  <c r="D142" i="29"/>
  <c r="E142" i="29"/>
  <c r="F142" i="29"/>
  <c r="H142" i="29"/>
  <c r="I142" i="29"/>
  <c r="D143" i="29"/>
  <c r="E143" i="29"/>
  <c r="F143" i="29"/>
  <c r="H143" i="29"/>
  <c r="I143" i="29"/>
  <c r="D144" i="29"/>
  <c r="E144" i="29"/>
  <c r="F144" i="29"/>
  <c r="H144" i="29"/>
  <c r="I144" i="29"/>
  <c r="K128" i="29"/>
  <c r="K129" i="29"/>
  <c r="K130" i="29"/>
  <c r="M131" i="29"/>
  <c r="D117" i="29"/>
  <c r="E117" i="29"/>
  <c r="F117" i="29"/>
  <c r="J117" i="29"/>
  <c r="K117" i="29" s="1"/>
  <c r="L117" i="29" s="1"/>
  <c r="M117" i="29" s="1"/>
  <c r="N117" i="29" s="1"/>
  <c r="D118" i="29"/>
  <c r="E118" i="29"/>
  <c r="F118" i="29"/>
  <c r="J118" i="29"/>
  <c r="K118" i="29" s="1"/>
  <c r="L118" i="29" s="1"/>
  <c r="M118" i="29" s="1"/>
  <c r="N118" i="29" s="1"/>
  <c r="I104" i="29"/>
  <c r="I105" i="29"/>
  <c r="I106" i="29"/>
  <c r="I107" i="29"/>
  <c r="H91" i="29"/>
  <c r="I91" i="29" s="1"/>
  <c r="J91" i="29" s="1"/>
  <c r="D92" i="29"/>
  <c r="E92" i="29"/>
  <c r="F92" i="29"/>
  <c r="H92" i="29"/>
  <c r="I92" i="29" s="1"/>
  <c r="J92" i="29" s="1"/>
  <c r="D93" i="29"/>
  <c r="E93" i="29"/>
  <c r="F93" i="29"/>
  <c r="H93" i="29"/>
  <c r="I93" i="29" s="1"/>
  <c r="J93" i="29" s="1"/>
  <c r="D94" i="29"/>
  <c r="E94" i="29"/>
  <c r="F94" i="29"/>
  <c r="H94" i="29"/>
  <c r="I94" i="29" s="1"/>
  <c r="J94" i="29" s="1"/>
  <c r="D79" i="29"/>
  <c r="E79" i="29"/>
  <c r="F79" i="29"/>
  <c r="I79" i="29"/>
  <c r="J79" i="29" s="1"/>
  <c r="K79" i="29" s="1"/>
  <c r="D80" i="29"/>
  <c r="E80" i="29"/>
  <c r="F80" i="29"/>
  <c r="H80" i="29"/>
  <c r="I80" i="29" s="1"/>
  <c r="J80" i="29" s="1"/>
  <c r="K80" i="29" s="1"/>
  <c r="D81" i="29"/>
  <c r="E81" i="29"/>
  <c r="F81" i="29"/>
  <c r="H81" i="29"/>
  <c r="I81" i="29" s="1"/>
  <c r="J81" i="29" s="1"/>
  <c r="K81" i="29" s="1"/>
  <c r="D66" i="29"/>
  <c r="E66" i="29"/>
  <c r="F66" i="29"/>
  <c r="H66" i="29"/>
  <c r="I66" i="29" s="1"/>
  <c r="J66" i="29" s="1"/>
  <c r="D67" i="29"/>
  <c r="E67" i="29"/>
  <c r="F67" i="29"/>
  <c r="H67" i="29"/>
  <c r="I67" i="29" s="1"/>
  <c r="J67" i="29" s="1"/>
  <c r="D68" i="29"/>
  <c r="E68" i="29"/>
  <c r="F68" i="29"/>
  <c r="H68" i="29"/>
  <c r="I68" i="29" s="1"/>
  <c r="J68" i="29" s="1"/>
  <c r="D54" i="29"/>
  <c r="E54" i="29"/>
  <c r="F54" i="29"/>
  <c r="I54" i="29"/>
  <c r="J54" i="29"/>
  <c r="L54" i="29" s="1"/>
  <c r="K54" i="29"/>
  <c r="E55" i="29"/>
  <c r="G55" i="29"/>
  <c r="K55" i="29" s="1"/>
  <c r="J40" i="29"/>
  <c r="M40" i="29" s="1"/>
  <c r="J41" i="29"/>
  <c r="K41" i="29" s="1"/>
  <c r="J42" i="29"/>
  <c r="L42" i="29" s="1"/>
  <c r="J43" i="29"/>
  <c r="K43" i="29" s="1"/>
  <c r="J44" i="29"/>
  <c r="K44" i="29" s="1"/>
  <c r="D27" i="29"/>
  <c r="E27" i="29"/>
  <c r="F27" i="29"/>
  <c r="H27" i="29"/>
  <c r="G28" i="29"/>
  <c r="D28" i="29" s="1"/>
  <c r="D9" i="29"/>
  <c r="E9" i="29"/>
  <c r="F9" i="29"/>
  <c r="J9" i="29"/>
  <c r="D10" i="29"/>
  <c r="E10" i="29"/>
  <c r="F10" i="29"/>
  <c r="J10" i="29"/>
  <c r="D11" i="29"/>
  <c r="E11" i="29"/>
  <c r="F11" i="29"/>
  <c r="J11" i="29"/>
  <c r="D12" i="29"/>
  <c r="E12" i="29"/>
  <c r="F12" i="29"/>
  <c r="J12" i="29"/>
  <c r="D7" i="29"/>
  <c r="E7" i="29"/>
  <c r="F7" i="29"/>
  <c r="J7" i="29"/>
  <c r="L131" i="29" l="1"/>
  <c r="L40" i="29"/>
  <c r="I55" i="29"/>
  <c r="K40" i="29"/>
  <c r="M43" i="29"/>
  <c r="G56" i="29"/>
  <c r="K56" i="29" s="1"/>
  <c r="J55" i="29"/>
  <c r="L55" i="29" s="1"/>
  <c r="L129" i="29"/>
  <c r="K42" i="29"/>
  <c r="I211" i="29"/>
  <c r="I212" i="29" s="1"/>
  <c r="J212" i="29" s="1"/>
  <c r="M44" i="29"/>
  <c r="L43" i="29"/>
  <c r="K131" i="29"/>
  <c r="N130" i="29"/>
  <c r="L44" i="29"/>
  <c r="M130" i="29"/>
  <c r="H28" i="29"/>
  <c r="L130" i="29"/>
  <c r="M41" i="29"/>
  <c r="M42" i="29"/>
  <c r="L41" i="29"/>
  <c r="N129" i="29"/>
  <c r="M129" i="29"/>
  <c r="J211" i="29"/>
  <c r="D210" i="29"/>
  <c r="F55" i="29"/>
  <c r="G211" i="29"/>
  <c r="E210" i="29"/>
  <c r="F28" i="29"/>
  <c r="E28" i="29"/>
  <c r="D55" i="29"/>
  <c r="G29" i="29"/>
  <c r="G30" i="29" s="1"/>
  <c r="N131" i="29"/>
  <c r="D30" i="29" l="1"/>
  <c r="E30" i="29"/>
  <c r="H30" i="29"/>
  <c r="F30" i="29"/>
  <c r="G31" i="29"/>
  <c r="G57" i="29"/>
  <c r="D57" i="29" s="1"/>
  <c r="D56" i="29"/>
  <c r="F56" i="29"/>
  <c r="J56" i="29"/>
  <c r="L56" i="29" s="1"/>
  <c r="I56" i="29"/>
  <c r="E211" i="29"/>
  <c r="G212" i="29"/>
  <c r="F211" i="29"/>
  <c r="D211" i="29"/>
  <c r="F29" i="29"/>
  <c r="H29" i="29"/>
  <c r="D29" i="29"/>
  <c r="E29" i="29"/>
  <c r="J57" i="29" l="1"/>
  <c r="L57" i="29" s="1"/>
  <c r="I57" i="29"/>
  <c r="E57" i="29"/>
  <c r="K57" i="29"/>
  <c r="F57" i="29"/>
  <c r="D31" i="29"/>
  <c r="E31" i="29"/>
  <c r="F31" i="29"/>
  <c r="H31" i="29"/>
  <c r="D212" i="29"/>
  <c r="E212" i="29"/>
  <c r="F212" i="29"/>
</calcChain>
</file>

<file path=xl/sharedStrings.xml><?xml version="1.0" encoding="utf-8"?>
<sst xmlns="http://schemas.openxmlformats.org/spreadsheetml/2006/main" count="1018" uniqueCount="576">
  <si>
    <t>加拿大&amp;美东（T/S PUSAN)</t>
  </si>
  <si>
    <t>船舶代理:外代; 挂靠码头:嵩屿</t>
  </si>
  <si>
    <t xml:space="preserve">SI截周四 12：00;     进场/VGM/申报/海关截单：周五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</si>
  <si>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</si>
  <si>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</si>
  <si>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</si>
  <si>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</si>
  <si>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</si>
  <si>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</si>
  <si>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</si>
  <si>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</si>
  <si>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</si>
  <si>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</si>
  <si>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</si>
  <si>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</si>
  <si>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</si>
  <si>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</si>
  <si>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</si>
  <si>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</si>
  <si>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</si>
  <si>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</si>
  <si>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</si>
  <si>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</si>
  <si>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</si>
  <si>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</si>
  <si>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</si>
  <si>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周六12:00;   码头放行截单: 周六16:00;   提单(AMS)截单:周五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</si>
  <si>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</si>
  <si>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</si>
  <si>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</si>
  <si>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</si>
  <si>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</si>
  <si>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</si>
  <si>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</si>
  <si>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</si>
  <si>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</si>
  <si>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进场/VGM/申报/海关</t>
    <phoneticPr fontId="1" type="noConversion"/>
  </si>
  <si>
    <t>ACI截申报</t>
    <phoneticPr fontId="1" type="noConversion"/>
  </si>
  <si>
    <t>ETD</t>
    <phoneticPr fontId="1" type="noConversion"/>
  </si>
  <si>
    <t>KINGSTON 
(32DAYS)</t>
  </si>
  <si>
    <t>WILMINGTON (NC)
(40DAYS)</t>
  </si>
  <si>
    <t>JACKSONVILLE (FL)
(41DAYS)</t>
  </si>
  <si>
    <t>CHARLESTON (SC)
(38DAYS)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</si>
  <si>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</si>
  <si>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</si>
  <si>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</si>
  <si>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</si>
  <si>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</si>
  <si>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AMS截申报</t>
    <phoneticPr fontId="1" type="noConversion"/>
  </si>
  <si>
    <t>NEW YORK (NY)
USNYC</t>
  </si>
  <si>
    <t>BALTIMORE (MD)
UABAL</t>
  </si>
  <si>
    <t>NORFOLK (VA)
USORF</t>
  </si>
  <si>
    <t xml:space="preserve">9359052 </t>
  </si>
  <si>
    <t xml:space="preserve">9302891 </t>
  </si>
  <si>
    <t>9302877</t>
  </si>
  <si>
    <t xml:space="preserve">9320233 </t>
  </si>
  <si>
    <t xml:space="preserve">9359014 </t>
  </si>
  <si>
    <t>业务  Joy：TEL:0592-2687213          EMAIL: ye.joy@cn.zim.com</t>
  </si>
  <si>
    <t>订舱咨询（提交订舱；修改订舱；订舱状态咨询）:cnxia.booking@zim.com 客服热线:400 8191 071/400 8989 979  (请在往来邮件主题上添加航线名+目的港名称)</t>
  </si>
  <si>
    <t>ZSA</t>
  </si>
  <si>
    <t xml:space="preserve">SI截 周五 12：00;     进场/VGM/申报/海关截单 周六 12：00;     截放行 周六 18：00  </t>
  </si>
  <si>
    <t>CRISTOBAL
PACBL</t>
  </si>
  <si>
    <t xml:space="preserve">SAVANNAH (GA)
USSAV(34DAYS) </t>
  </si>
  <si>
    <t>NORFOLK (VA)
USORF(38DAYS)</t>
  </si>
  <si>
    <t xml:space="preserve">9450387 </t>
  </si>
  <si>
    <t>9627916</t>
  </si>
  <si>
    <t>9567661</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</si>
  <si>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</si>
  <si>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</si>
  <si>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</si>
  <si>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</si>
  <si>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Houston (TX)</t>
  </si>
  <si>
    <t>Mobile (AL)</t>
    <phoneticPr fontId="1" type="noConversion"/>
  </si>
  <si>
    <t>Tampa (FL)</t>
    <phoneticPr fontId="1" type="noConversion"/>
  </si>
  <si>
    <t>9189354</t>
  </si>
  <si>
    <t>订舱咨询（提交订舱；修改订舱；订舱状态咨询）:cnxia.booking@zim.com 客服热线:400 8191071 (请在往来邮件主题上添加航线名+目的港名称)</t>
  </si>
  <si>
    <t xml:space="preserve">美东(T/S SERVICE)  </t>
  </si>
  <si>
    <t>船舶代理:外运; 挂靠码头: 海天 &amp; 海润 (Please be noted APL ship call Hairun, and OOCL &amp; ZIM’s ships call Haitian terminal</t>
  </si>
  <si>
    <t>海关截单 周三 16:00;  截放行 周四 12:00; 截提单 周三 17:00</t>
  </si>
  <si>
    <t>海关截单</t>
    <phoneticPr fontId="1" type="noConversion"/>
  </si>
  <si>
    <t>截提单</t>
    <phoneticPr fontId="1" type="noConversion"/>
  </si>
  <si>
    <t>MAINLINER</t>
    <phoneticPr fontId="1" type="noConversion"/>
  </si>
  <si>
    <t>USMIA (45DAYS)</t>
  </si>
  <si>
    <t>Z7S订舱咨询（提交订舱；修改订舱；订舱状态咨询）:cnxia.booking@zim.com 客服热线:400 8191071 (请在往来邮件主题上添加航线名+目的港名称)</t>
  </si>
  <si>
    <t xml:space="preserve">NEW 地中海 &amp; 黑海航线 (T/S SERVICE)  </t>
  </si>
  <si>
    <t>船舶代理:外运;  挂靠码头: 海天码头</t>
  </si>
  <si>
    <t>海关截单:周四 12:00;  截放行:周四 18:00; 截提单(SI CUT OFF ):周三(WED) 下午18:00</t>
  </si>
  <si>
    <t>T/S PORT</t>
  </si>
  <si>
    <t>PORT KELANG (MYPKL)</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</si>
  <si>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</si>
  <si>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</si>
  <si>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</si>
  <si>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</si>
  <si>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</si>
  <si>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</si>
  <si>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</si>
  <si>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</si>
  <si>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t>截提单</t>
  </si>
  <si>
    <t>M.V.</t>
  </si>
  <si>
    <t>ETD T/S</t>
  </si>
  <si>
    <t>SANTOS   (BRSNT)</t>
  </si>
  <si>
    <t>ITAPOA (BRIIP)</t>
  </si>
  <si>
    <t>APM TERMINAL 4 (ARTPF ) 
ARBUE</t>
  </si>
  <si>
    <t>MONTEVIDEO (UYMVD)</t>
  </si>
  <si>
    <t>GSL AFRICA 921S</t>
  </si>
  <si>
    <t>LZH 921S</t>
  </si>
  <si>
    <t>DELOS WAVE 129S</t>
  </si>
  <si>
    <t>UGJ 129S</t>
  </si>
  <si>
    <t>ALS VENUS 2S</t>
  </si>
  <si>
    <t>AE6 2S</t>
  </si>
  <si>
    <t>NEW JERSEY TRADER 16S</t>
  </si>
  <si>
    <t>NJ1 17S</t>
  </si>
  <si>
    <t>CVX</t>
  </si>
  <si>
    <t>越泰线 (胡志明/曼谷/林查班)     备有大量冻柜 特种柜</t>
  </si>
  <si>
    <t>海关截单:周二 12:00;  截放行:周二 18:00; 截提单(SI CUT OFF):周一 (MON.)18:00</t>
  </si>
  <si>
    <t>截提单
(SI CUT OFF 12:00 MON.)</t>
  </si>
  <si>
    <t>ETA</t>
    <phoneticPr fontId="1" type="noConversion"/>
  </si>
  <si>
    <t>HO CHI MINH CITY
(CAT LAI TERMINAL/3Days)</t>
  </si>
  <si>
    <t>LAEM CHABANG
(KERRY SIAM SEA PORT/6Days)</t>
    <phoneticPr fontId="1" type="noConversion"/>
  </si>
  <si>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</si>
  <si>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</si>
  <si>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</si>
  <si>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CTV</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</si>
  <si>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</si>
  <si>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</si>
  <si>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</si>
  <si>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C3</t>
    </r>
    <r>
      <rPr>
        <sz val="12"/>
        <rFont val="Tahoma"/>
        <family val="2"/>
        <charset val="134"/>
      </rPr>
      <t>/5Days)</t>
    </r>
  </si>
  <si>
    <t>BANGKOK 
(PAT/6Days)</t>
  </si>
  <si>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</si>
  <si>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</si>
  <si>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</si>
  <si>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</si>
  <si>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</si>
  <si>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</si>
  <si>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</si>
  <si>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VLADIVOSTOK
(PLT TERMINAL)</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</si>
  <si>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</si>
  <si>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</si>
  <si>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</si>
  <si>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</si>
  <si>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</si>
  <si>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</si>
  <si>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</si>
  <si>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</si>
  <si>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</si>
  <si>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</si>
  <si>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</si>
  <si>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1)PORT KELANG中转：Semarang; Belawan;Perawang;Bintulu;Kota Kinabalu;Kuching;Sibu;Jakarta,Surabaya;Jebel Ali</t>
  </si>
  <si>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</si>
  <si>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</si>
  <si>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</si>
  <si>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</si>
  <si>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</si>
  <si>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</si>
  <si>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</si>
  <si>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</si>
  <si>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</si>
  <si>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</si>
  <si>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</si>
  <si>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</si>
  <si>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</si>
  <si>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</si>
  <si>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</si>
  <si>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</si>
  <si>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</si>
  <si>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</si>
  <si>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</si>
  <si>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</si>
  <si>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</si>
  <si>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</si>
  <si>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</si>
  <si>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</si>
  <si>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</si>
  <si>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</si>
  <si>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</si>
  <si>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</si>
  <si>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</si>
  <si>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</si>
  <si>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</si>
  <si>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</si>
  <si>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</si>
  <si>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</si>
  <si>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</si>
  <si>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</si>
  <si>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</si>
  <si>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</si>
  <si>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</si>
  <si>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COLOMBO 中转</t>
  </si>
  <si>
    <r>
      <t>3月21日开始，</t>
    </r>
    <r>
      <rPr>
        <b/>
        <sz val="12"/>
        <color rgb="FFFF0000"/>
        <rFont val="Arial Black"/>
        <family val="2"/>
      </rPr>
      <t>头程CM1 SERVICE</t>
    </r>
    <r>
      <rPr>
        <b/>
        <sz val="12"/>
        <color theme="1"/>
        <rFont val="Arial Black"/>
        <family val="2"/>
      </rPr>
      <t>,巴生中转</t>
    </r>
  </si>
  <si>
    <t xml:space="preserve">AHMEDABAD (ICD KHODIYAR)  </t>
  </si>
  <si>
    <t>INAHM</t>
  </si>
  <si>
    <t xml:space="preserve">AHMEDABAD (KHODIYAR)  </t>
  </si>
  <si>
    <t>MALE (MVMLJ)</t>
  </si>
  <si>
    <t>海关截单:周三 12:00</t>
  </si>
  <si>
    <t>ANKLESHWAR</t>
  </si>
  <si>
    <t>INAKV</t>
  </si>
  <si>
    <t>AHMEDABAD (SANAND)</t>
  </si>
  <si>
    <t xml:space="preserve">截放行:周三 18:00 </t>
  </si>
  <si>
    <t xml:space="preserve">BARODA (VADODARA) </t>
  </si>
  <si>
    <t>INVDR</t>
  </si>
  <si>
    <t>JAIPUR (KANAKPURA)</t>
  </si>
  <si>
    <t>INJAI</t>
  </si>
  <si>
    <t xml:space="preserve">NHAVA SHEVA </t>
  </si>
  <si>
    <t>截提单:周三 12:00</t>
  </si>
  <si>
    <t>HYDERABAD (SANAT NAGAR)</t>
  </si>
  <si>
    <t>INHYX</t>
  </si>
  <si>
    <t>JODHPUR (BHAGAT KI KOTHI)</t>
  </si>
  <si>
    <t>INJOH</t>
  </si>
  <si>
    <t>船舶代理:外运</t>
  </si>
  <si>
    <t>INDORE (PITAMPUR)</t>
  </si>
  <si>
    <t>INIDR</t>
  </si>
  <si>
    <t>JODHPUR (THAR DRY PORT)</t>
  </si>
  <si>
    <t>NHAVA SHEVA  中转</t>
  </si>
  <si>
    <t>挂靠码头: 海天</t>
  </si>
  <si>
    <t>MANDIDEEP</t>
  </si>
  <si>
    <t>INMNP</t>
  </si>
  <si>
    <r>
      <t xml:space="preserve">LUDHIANA - </t>
    </r>
    <r>
      <rPr>
        <sz val="12"/>
        <color indexed="60"/>
        <rFont val="Arial Black"/>
        <family val="2"/>
      </rPr>
      <t>ICD CHAWA</t>
    </r>
  </si>
  <si>
    <t>INLDH</t>
  </si>
  <si>
    <t>MUMBAI (BOMBAY)(INBOM)</t>
  </si>
  <si>
    <t>MUNDRA(INRQL)</t>
  </si>
  <si>
    <t>MULUND (CFS DESTUFFED)</t>
  </si>
  <si>
    <t>INMUL</t>
  </si>
  <si>
    <r>
      <t xml:space="preserve">LUDHIANA - </t>
    </r>
    <r>
      <rPr>
        <sz val="12"/>
        <color indexed="60"/>
        <rFont val="Arial Black"/>
        <family val="2"/>
      </rPr>
      <t>ICD SAHNEWAL</t>
    </r>
  </si>
  <si>
    <t>MADRAS(CHENNAI)(INMAA)</t>
  </si>
  <si>
    <t>MULUND (CY DESTUFFED)</t>
  </si>
  <si>
    <r>
      <t xml:space="preserve">LUDHIANA - </t>
    </r>
    <r>
      <rPr>
        <sz val="12"/>
        <color indexed="60"/>
        <rFont val="Arial Black"/>
        <family val="2"/>
      </rPr>
      <t>ICD DANDARI KALAN</t>
    </r>
  </si>
  <si>
    <t>KATTUPALLI(INKTP)</t>
  </si>
  <si>
    <t>NAGPUR</t>
  </si>
  <si>
    <t>INNAG</t>
  </si>
  <si>
    <t>DADRI</t>
  </si>
  <si>
    <t>INIDS</t>
  </si>
  <si>
    <t>KRISHNAPATHNAM(INKRI)</t>
  </si>
  <si>
    <t>TARAPUR</t>
  </si>
  <si>
    <t>INTRP</t>
  </si>
  <si>
    <t>DICT (ICD SONIPAT)</t>
  </si>
  <si>
    <t>INSON</t>
  </si>
  <si>
    <t>KOLKATA(INCCU)</t>
  </si>
  <si>
    <t>FARIDABAD ( ACTL)</t>
  </si>
  <si>
    <t>INFBD</t>
  </si>
  <si>
    <t>HAZIRA(INHZA)</t>
  </si>
  <si>
    <t>FARIDABAD ( PIYALA)</t>
  </si>
  <si>
    <t>KARACHI / SAPT(PKKHI)</t>
  </si>
  <si>
    <t>KANPUR</t>
  </si>
  <si>
    <t>INKAN</t>
  </si>
  <si>
    <t>GARHI HARSHU (GURGAON)</t>
  </si>
  <si>
    <t>INGHR</t>
  </si>
  <si>
    <t>CHATTOGRAM(BDCGP)</t>
  </si>
  <si>
    <t>LUDHIANA - ICD SAHNEWAL</t>
  </si>
  <si>
    <t>LONI</t>
  </si>
  <si>
    <t>INILN</t>
  </si>
  <si>
    <t>YANGON(MMYAG)</t>
  </si>
  <si>
    <t>MORADABAD</t>
  </si>
  <si>
    <t>INMBD</t>
  </si>
  <si>
    <t>BANGALORE(INBNR) VIA INMAA</t>
  </si>
  <si>
    <t>PATLI</t>
  </si>
  <si>
    <t>INGUR</t>
  </si>
  <si>
    <t>TUGHLAKABAD</t>
  </si>
  <si>
    <t>INITG</t>
  </si>
  <si>
    <t>ICD LONI</t>
  </si>
  <si>
    <t>MALANPUR</t>
  </si>
  <si>
    <t>INIMU</t>
  </si>
  <si>
    <t>FA2</t>
  </si>
  <si>
    <t>西非线</t>
  </si>
  <si>
    <t>船舶代理:外运  挂靠码头: 海天</t>
    <phoneticPr fontId="1" type="noConversion"/>
  </si>
  <si>
    <t>海关截单:周六 12:00;  截进场:周六 12:00  截放行:周六 18:00; 截提单:周五(SI CUT OFF FRI) 17:00</t>
  </si>
  <si>
    <t>截提单                   (SI CUT OFF)</t>
  </si>
  <si>
    <t>TEMA
(32Days)</t>
  </si>
  <si>
    <t>ONNE 
(34Days)</t>
  </si>
  <si>
    <t>COTONOU   (36Days)</t>
  </si>
  <si>
    <t>ABIDJAN  (39Days)</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</si>
  <si>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</si>
  <si>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</si>
  <si>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</si>
  <si>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</si>
  <si>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</si>
  <si>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</si>
  <si>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</si>
  <si>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</si>
  <si>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</si>
  <si>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</si>
  <si>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</si>
  <si>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</si>
  <si>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</si>
  <si>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</si>
  <si>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</si>
  <si>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</si>
  <si>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</si>
  <si>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</si>
  <si>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</si>
  <si>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</si>
  <si>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</si>
  <si>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</si>
  <si>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</si>
  <si>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</si>
  <si>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</si>
  <si>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t>东非线China East Africa  (T/S SERVICE , T/S PORT: PORT KELANG , USE SA2 AS FEEDER, )</t>
  </si>
  <si>
    <t xml:space="preserve">海关截单:周四 16:00;  截放行:周五 12:00; 截提单:周三四(SI CUT OFF THU) 12:00 </t>
  </si>
  <si>
    <t xml:space="preserve">MAINLINER </t>
  </si>
  <si>
    <t xml:space="preserve">ETA </t>
  </si>
  <si>
    <t>Mombasa (22DAYS)</t>
  </si>
  <si>
    <t>Dar es Salaam (24DAYS)</t>
  </si>
  <si>
    <r>
      <t>EX-MOMBASA TO NAIROBI</t>
    </r>
    <r>
      <rPr>
        <b/>
        <sz val="12"/>
        <color indexed="60"/>
        <rFont val="Arial Black"/>
        <family val="2"/>
      </rPr>
      <t>- BY RAIL</t>
    </r>
  </si>
  <si>
    <t>NAIROBI</t>
  </si>
  <si>
    <t>KENBO</t>
  </si>
  <si>
    <t>CP1</t>
  </si>
  <si>
    <t>马尼拉航线</t>
  </si>
  <si>
    <t>海关截单:周二 12:00;  截放行:周二 20:00; 截提单:周一 (SI CUT OFF MON) 10:00</t>
  </si>
  <si>
    <t>截提单(SI CUT OFF)</t>
  </si>
  <si>
    <t>MANILA NORTH PORT(3DAYS)</t>
  </si>
  <si>
    <t>MANILA SOUTH PORT(4DAYS)</t>
  </si>
  <si>
    <t>BLANK</t>
  </si>
  <si>
    <t>业务  康小姐　TEL: 2687215     MOBILE: 13606051686</t>
  </si>
  <si>
    <t>业务  胡先生　TEL: 2689803     MOBILE: 15880287084</t>
  </si>
  <si>
    <t>订舱咨询（修改订舱）: cnxia.booking@goldstarline.com 客服热线:400 8191071 单证中心：cnsth.si@goldstarline.com&gt;</t>
  </si>
  <si>
    <t>船舶代理:外代; 挂靠码头:国际货柜</t>
  </si>
  <si>
    <t>ZMP</t>
  </si>
  <si>
    <t>BLANK SAILING</t>
  </si>
  <si>
    <t>9222986</t>
  </si>
  <si>
    <t>ZIM HOUSTON</t>
  </si>
  <si>
    <t>ZNP</t>
  </si>
  <si>
    <t xml:space="preserve"> omit</t>
  </si>
  <si>
    <t>PRINCE RUPERT (BC)</t>
  </si>
  <si>
    <r>
      <rPr>
        <b/>
        <sz val="12"/>
        <color rgb="FFFF0000"/>
        <rFont val="宋体"/>
        <charset val="134"/>
      </rPr>
      <t>船舶代理:外运</t>
    </r>
    <r>
      <rPr>
        <b/>
        <sz val="12"/>
        <color theme="1"/>
        <rFont val="宋体"/>
        <family val="3"/>
        <charset val="134"/>
      </rPr>
      <t>; 挂靠码头:海天 （请以确认上的操作时间及码头资料为准）</t>
    </r>
  </si>
  <si>
    <t>omit</t>
  </si>
  <si>
    <r>
      <rPr>
        <b/>
        <sz val="12"/>
        <color rgb="FFFF0000"/>
        <rFont val="宋体"/>
        <charset val="134"/>
      </rPr>
      <t>船舶代理:外运</t>
    </r>
    <r>
      <rPr>
        <b/>
        <sz val="12"/>
        <color rgb="FF000000"/>
        <rFont val="宋体"/>
        <family val="3"/>
        <charset val="134"/>
      </rPr>
      <t>;  挂靠码头: 海天码头</t>
    </r>
  </si>
  <si>
    <t>中东航线</t>
  </si>
  <si>
    <t>JEBEL ALI  （16days）</t>
  </si>
  <si>
    <t>进场/海关截单:周六12:00；  放行:周六20:00；  截提单:周四 12:00</t>
  </si>
  <si>
    <t>GGX</t>
  </si>
  <si>
    <t>船舶代理:外代; feeder挂靠码头:海天</t>
  </si>
  <si>
    <t>海关截报关时间:周四 12:00; 码头截放行时间周四 18:00; 截提单周三12:00</t>
  </si>
  <si>
    <t>泰越线 (林查班/曼谷/胡志明)     备有大量冻柜 特种柜</t>
  </si>
  <si>
    <t>截SI</t>
  </si>
  <si>
    <t>nen</t>
  </si>
  <si>
    <t>KYX/TZX</t>
  </si>
  <si>
    <t>9453365</t>
  </si>
  <si>
    <t>9389681</t>
  </si>
  <si>
    <t>PARANAGUA
(BRPGU)</t>
  </si>
  <si>
    <t xml:space="preserve">SI截周三 12：00;     进场/VGM/申报/海关截单：周四 18：00;      截放行:周六 12：00  </t>
  </si>
  <si>
    <t>韩国线</t>
  </si>
  <si>
    <t>PUSAN(4DAYS)</t>
  </si>
  <si>
    <t>NEW YORK (NY)
USNYC(43DAYS)</t>
  </si>
  <si>
    <t>船舶代理:外代  挂靠码头: 国际货柜</t>
  </si>
  <si>
    <t>海关截单:周六 12:00;  截放行:周六 18:00; 截提单(SI CUT OFF ):周五(FRI) 下午18:00</t>
  </si>
  <si>
    <t xml:space="preserve"> T/S PORT:   NINGBO</t>
  </si>
  <si>
    <t>船舶代理:外运;  挂靠码头: 海润码头</t>
  </si>
  <si>
    <t>船舶代理:外运  挂靠码头: 海润</t>
  </si>
  <si>
    <t>9305477</t>
  </si>
  <si>
    <r>
      <t>船舶代理:外运  挂靠码头:</t>
    </r>
    <r>
      <rPr>
        <b/>
        <sz val="12"/>
        <color rgb="FFFF0000"/>
        <rFont val="宋体"/>
        <charset val="134"/>
      </rPr>
      <t xml:space="preserve"> 海天</t>
    </r>
  </si>
  <si>
    <t>ZMP/PUS</t>
  </si>
  <si>
    <t>CHX</t>
  </si>
  <si>
    <t>海防航线</t>
  </si>
  <si>
    <t>进场/海关截单:周六12:00；  放行:周六20:00；  截提单:周六 12:00</t>
  </si>
  <si>
    <t>HAIPHONE  （9days）</t>
  </si>
  <si>
    <t>ZIM AUSTRALIA V.11S</t>
  </si>
  <si>
    <t>AU6/11S</t>
  </si>
  <si>
    <t>业务  胡先生　TEL:2687803      EMAIL:  hu.tom@zim.com</t>
  </si>
  <si>
    <t>ZIM CARMEL  6E</t>
  </si>
  <si>
    <t>NEW JERSEY TRADER  20S</t>
  </si>
  <si>
    <t>NJ1 20S</t>
  </si>
  <si>
    <t>ALS VENUS 5S</t>
  </si>
  <si>
    <t>AE6 5S</t>
  </si>
  <si>
    <t>YH3 10E</t>
  </si>
  <si>
    <t>JACKSON BAY 85E</t>
  </si>
  <si>
    <t>ZIM KINGSTON 19E</t>
  </si>
  <si>
    <t>NAVIOS AMARILLO 32E</t>
  </si>
  <si>
    <t>NAVIOS DEVOTION 5E</t>
  </si>
  <si>
    <t>NS5 5E</t>
  </si>
  <si>
    <t>VSL NO.</t>
  </si>
  <si>
    <t>ETD KRPUS</t>
  </si>
  <si>
    <t>GD3 15E</t>
  </si>
  <si>
    <t xml:space="preserve">GNU 17E </t>
  </si>
  <si>
    <t>OHA 138W</t>
  </si>
  <si>
    <t>OOCL HAMBURG  138W</t>
  </si>
  <si>
    <t>EE1 239W</t>
  </si>
  <si>
    <t>EXPRESS BLACK SEA  038W</t>
  </si>
  <si>
    <t>QQC 134W</t>
  </si>
  <si>
    <t>CZ1 12W</t>
  </si>
  <si>
    <t>COSCO AQABA  067W</t>
  </si>
  <si>
    <t>COSCO IZMIR  069W</t>
  </si>
  <si>
    <t>YD4,33S</t>
  </si>
  <si>
    <t>YM CREDIBILITY 054S</t>
  </si>
  <si>
    <t>AU6/12S</t>
  </si>
  <si>
    <t>AU6/13S</t>
  </si>
  <si>
    <t>AU6/14S</t>
  </si>
  <si>
    <t>ZIM AUSTRALIA V.12S</t>
  </si>
  <si>
    <t>ZIM AUSTRALIA V.13S</t>
  </si>
  <si>
    <t>ZIM AUSTRALIA V.14S</t>
  </si>
  <si>
    <t>业务   钟小姐　 TEL:0592-2687212/13400792504            EMAIL:  zhong.elena@cn.zim.com</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</si>
  <si>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</si>
  <si>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CI5 11S</t>
  </si>
  <si>
    <t>CAPE CITIUS 11S</t>
  </si>
  <si>
    <t>CI3 25W</t>
  </si>
  <si>
    <t>EWL 38W</t>
  </si>
  <si>
    <t>ED4 35W</t>
  </si>
  <si>
    <t>GFS GALAXY  V.02236W</t>
  </si>
  <si>
    <t>ESL WASL  V.02237W</t>
  </si>
  <si>
    <t>ESL DANA V.02238W</t>
  </si>
  <si>
    <t>GERDA MAERSK 238E-&gt;240E</t>
  </si>
  <si>
    <t>GUNVOR MAERSK 239E-&gt;241E</t>
  </si>
  <si>
    <t>BELLAVIA 54W(BLV 54W) ETD CNNGB:22/OCT</t>
  </si>
  <si>
    <t>NAVIOS FELICITAS 10E(NF2 10E) ETD PUS 18/OCT</t>
  </si>
  <si>
    <t>XZP 18E</t>
  </si>
  <si>
    <t>ZOP 110E</t>
  </si>
  <si>
    <t>BN1 34E</t>
  </si>
  <si>
    <t>ZIM IBERIA 10E(AJB 10E) ETD PUS 25/OCT</t>
  </si>
  <si>
    <t>NAVIOS VERDE 27E(OV4 27E) ETD PUS 1/NOV</t>
  </si>
  <si>
    <t>EMMANUEL P 47E(EE3 47E) ETD PUS 08/NOV</t>
  </si>
  <si>
    <t>ZIM ASIA 19E(DJ5 19E) ETD KRPUS 15/NOV</t>
  </si>
  <si>
    <t>UXH 7E</t>
  </si>
  <si>
    <t>UGJ 133S</t>
  </si>
  <si>
    <t>BO7 16S</t>
  </si>
  <si>
    <t>DELOS WAVE 133S</t>
  </si>
  <si>
    <t>BOTANY 16S</t>
  </si>
  <si>
    <t>SPYROS V V 19W(XZP 19W) ETD CNNGB:29/OCT</t>
  </si>
  <si>
    <t>ZIM SAO PAOLO V 111W(ZOP 111W) ETD CNNGB:05/NOV</t>
  </si>
  <si>
    <t>SYDNEY 
(15Days)</t>
  </si>
  <si>
    <t>MELBOURNE (18Days)</t>
  </si>
  <si>
    <t>BRISBANE (21Days)</t>
  </si>
  <si>
    <t>GB4,28S</t>
  </si>
  <si>
    <t>XA3,5S</t>
  </si>
  <si>
    <t>GB4,29S</t>
  </si>
  <si>
    <t>HF3,40S</t>
  </si>
  <si>
    <t>XA3,4S</t>
  </si>
  <si>
    <t>XIN AN 4S</t>
  </si>
  <si>
    <t>XIN AN 5S</t>
  </si>
  <si>
    <t>HE JIN 2243S</t>
  </si>
  <si>
    <t>DZP,38S</t>
  </si>
  <si>
    <t>BWX,71S</t>
  </si>
  <si>
    <t>YD4,34S</t>
  </si>
  <si>
    <t>DIAMANTIS 38S</t>
  </si>
  <si>
    <t>BUXMELODY 22182S</t>
  </si>
  <si>
    <t>YM CREDIBILITY 055S</t>
  </si>
  <si>
    <t>LXK 57W</t>
  </si>
  <si>
    <t>RS2 19W</t>
  </si>
  <si>
    <t>MB9 9W</t>
  </si>
  <si>
    <t>OG1 21W</t>
  </si>
  <si>
    <t>OWP 89W</t>
  </si>
  <si>
    <t>OOCL LUXEMBOURG  098W</t>
  </si>
  <si>
    <t>SEAMAX STRATFORD  118W</t>
  </si>
  <si>
    <t>OOCL GENOA  060W</t>
  </si>
  <si>
    <t>AKA BHUM  010W</t>
  </si>
  <si>
    <t>QD6 243W</t>
  </si>
  <si>
    <t>VULPECULA  110W</t>
  </si>
  <si>
    <t>NAVIOS DESTINY 075W</t>
  </si>
  <si>
    <t>ND3 245W</t>
  </si>
  <si>
    <t>FUJ 51W</t>
  </si>
  <si>
    <t>DEV 14W</t>
  </si>
  <si>
    <t>KL1 6W</t>
  </si>
  <si>
    <t>BT4 17W</t>
  </si>
  <si>
    <t>NYK FUJI  115W</t>
  </si>
  <si>
    <t>EVER DAINTY  168W</t>
  </si>
  <si>
    <t>KOTA LEKAS 0051W</t>
  </si>
  <si>
    <t>BEAR MOUNTAIN BRIDGE 105W</t>
  </si>
  <si>
    <t>GERDA MAERSK 240E</t>
  </si>
  <si>
    <t>GUNVOR MAERSK 241E</t>
  </si>
  <si>
    <t>GZM 14E</t>
  </si>
  <si>
    <t>TR6 16E</t>
  </si>
  <si>
    <t>GN3 19E</t>
  </si>
  <si>
    <t>GUDRUN MAERSK 242E</t>
  </si>
  <si>
    <t>GJERTRUD MAERSK 243E</t>
  </si>
  <si>
    <t>GUNDE MAERSK 244E</t>
  </si>
  <si>
    <t xml:space="preserve">VNX 53E </t>
  </si>
  <si>
    <t>UTK 6E</t>
  </si>
  <si>
    <t>UEG 18E</t>
  </si>
  <si>
    <t>ET2 22E</t>
  </si>
  <si>
    <t>CSAV TRANCURA 242E</t>
  </si>
  <si>
    <t>船舶代理:外代; 挂靠码头:国际货柜码头</t>
  </si>
  <si>
    <t>YPT 32E</t>
  </si>
  <si>
    <t>IJR 73E</t>
  </si>
  <si>
    <t>EOF 136E</t>
  </si>
  <si>
    <t>ZIM EUROPE  73E</t>
  </si>
  <si>
    <r>
      <t xml:space="preserve">Z7S
</t>
    </r>
    <r>
      <rPr>
        <sz val="12"/>
        <color theme="1"/>
        <rFont val="Tahoma"/>
        <family val="2"/>
      </rPr>
      <t>(头程ZMP, PUSAN转ZGC）</t>
    </r>
  </si>
  <si>
    <t>IY2 5E ETA PUS Oct.15</t>
  </si>
  <si>
    <t>VGX 20E  ETA PUS Oct.29</t>
  </si>
  <si>
    <t>AEC 1E  ETA PUS Nov.5</t>
  </si>
  <si>
    <t>JTJ 46E ETA PUS NOV.12</t>
  </si>
  <si>
    <t>VOLANS V.62E</t>
  </si>
  <si>
    <t>JLP/62E</t>
  </si>
  <si>
    <t>SEASPAN DALIAN V.44E</t>
  </si>
  <si>
    <t>ZVB/44E</t>
  </si>
  <si>
    <t>ALEXANDER BAY V.31E</t>
  </si>
  <si>
    <t>QNR/31E</t>
  </si>
  <si>
    <r>
      <t xml:space="preserve">MAERSK LUZ V.241W(M3L/2W)
</t>
    </r>
    <r>
      <rPr>
        <sz val="12"/>
        <rFont val="Tahoma"/>
        <family val="2"/>
      </rPr>
      <t xml:space="preserve"> VIA:CNNGB</t>
    </r>
  </si>
  <si>
    <r>
      <t xml:space="preserve">MAERSK LINS V.242W(YE4/18W)
 </t>
    </r>
    <r>
      <rPr>
        <sz val="12"/>
        <rFont val="Tahoma"/>
        <family val="2"/>
      </rPr>
      <t>VIA:CNNGB</t>
    </r>
  </si>
  <si>
    <t>MAERSK LAGUNA V.243W(LG1/15W)
VIA CNNGB</t>
  </si>
  <si>
    <t>BLANK SAING</t>
  </si>
  <si>
    <t>KOTA GANDING V.0095S</t>
  </si>
  <si>
    <t>KG4/611S</t>
  </si>
  <si>
    <t>MTT SANDAKAN V.13S</t>
  </si>
  <si>
    <t>KM6/13S</t>
  </si>
  <si>
    <t>SI3/19S</t>
  </si>
  <si>
    <t>SINGAPORE V.22152S</t>
  </si>
  <si>
    <t>BREMEN UL241E</t>
  </si>
  <si>
    <t>YQQ 12E ETA PUSAN Oct.21</t>
  </si>
  <si>
    <t>ER2 35E ETA PUSAN Nov.3</t>
  </si>
  <si>
    <t>VFV 38E ETA PUSAN Nov.11</t>
  </si>
  <si>
    <t>ZIM SAO PAOLO  110E</t>
  </si>
  <si>
    <t>MELINA  34E</t>
  </si>
  <si>
    <t>ZIM CARMEL  7E</t>
  </si>
  <si>
    <t>SPYROS 18E</t>
  </si>
  <si>
    <t>ZIM CHARLESTON  9W</t>
  </si>
  <si>
    <t>ZIM VIRGINIA 127E(ZVG 127E) ETD KRPUS 22/NOV</t>
  </si>
  <si>
    <r>
      <t xml:space="preserve">MAERSK LA PAZ V.239W(ML4/15W)
</t>
    </r>
    <r>
      <rPr>
        <sz val="12"/>
        <color rgb="FFFF0000"/>
        <rFont val="Tahoma"/>
        <family val="2"/>
      </rPr>
      <t>VIA HKHKG</t>
    </r>
  </si>
  <si>
    <t>ZTD 69E ETA PUS Oct.22</t>
  </si>
  <si>
    <t>G. BOX 2239S</t>
  </si>
  <si>
    <t>G. BOX 2242S</t>
  </si>
  <si>
    <t>SN4 11E ETA PUSAN Oct.14</t>
  </si>
  <si>
    <t>MQ4 241W</t>
  </si>
  <si>
    <t>MARTINIQUE  061W</t>
  </si>
  <si>
    <t>ZIM VIRGINIA V.128E</t>
  </si>
  <si>
    <t>ZVG/128E</t>
  </si>
  <si>
    <t>SEAMAX STRATFORD  22118W</t>
  </si>
  <si>
    <t>SEAMASTER 6S</t>
  </si>
  <si>
    <t>SE8 6S</t>
  </si>
  <si>
    <t>MAERSK LIRQUEN V.244W(LI4/17W)
VIA CNNGB</t>
  </si>
  <si>
    <t>241e-&gt;242e</t>
  </si>
  <si>
    <t>243e-&gt;244e</t>
  </si>
  <si>
    <r>
      <t xml:space="preserve">GOOD PROSPECT </t>
    </r>
    <r>
      <rPr>
        <sz val="12"/>
        <color rgb="FFFF0000"/>
        <rFont val="Tahoma"/>
        <family val="2"/>
      </rPr>
      <t>242E</t>
    </r>
  </si>
  <si>
    <r>
      <t xml:space="preserve">GSL TEGEA </t>
    </r>
    <r>
      <rPr>
        <sz val="12"/>
        <color rgb="FFFF0000"/>
        <rFont val="Tahoma"/>
        <family val="2"/>
      </rPr>
      <t>244E</t>
    </r>
  </si>
  <si>
    <t>MSC TIANSHAN UL243E</t>
  </si>
  <si>
    <t>SEROJA LIMA 244E</t>
  </si>
  <si>
    <t>NAVIOS DEVOTION 6W(NS5 6W) ETD CNNGB:15/OCT</t>
  </si>
  <si>
    <t>航线</t>
  </si>
  <si>
    <t>船名</t>
  </si>
  <si>
    <t>航次</t>
  </si>
  <si>
    <t>福州码头</t>
  </si>
  <si>
    <t>操作时间</t>
  </si>
  <si>
    <t>马尾-厦门 
船代：嘉航</t>
  </si>
  <si>
    <t xml:space="preserve">DE QI 6 </t>
  </si>
  <si>
    <t>C157</t>
  </si>
  <si>
    <t>DI6/1S</t>
  </si>
  <si>
    <t>/周日</t>
    <phoneticPr fontId="28" type="noConversion"/>
  </si>
  <si>
    <t>马尾青州</t>
  </si>
  <si>
    <r>
      <t xml:space="preserve">截关时间：
周三17:00          周六12:00 
</t>
    </r>
    <r>
      <rPr>
        <sz val="11"/>
        <color theme="1"/>
        <rFont val="Calibri"/>
        <family val="2"/>
        <scheme val="minor"/>
      </rPr>
      <t xml:space="preserve">VGM截止时间:
周三12:00      周五17:30  </t>
    </r>
  </si>
  <si>
    <t>C159</t>
  </si>
  <si>
    <t>DI6/2S</t>
  </si>
  <si>
    <r>
      <t>/</t>
    </r>
    <r>
      <rPr>
        <sz val="10"/>
        <rFont val="宋体"/>
        <family val="3"/>
        <charset val="134"/>
      </rPr>
      <t>周四</t>
    </r>
  </si>
  <si>
    <t>C161</t>
  </si>
  <si>
    <t>C163</t>
  </si>
  <si>
    <t>DI6/4S</t>
  </si>
  <si>
    <t>C165</t>
  </si>
  <si>
    <t>DI6/5S</t>
  </si>
  <si>
    <t>C167</t>
  </si>
  <si>
    <t>DI6/6S</t>
  </si>
  <si>
    <t>C169</t>
  </si>
  <si>
    <t>DI6/7S</t>
  </si>
  <si>
    <t>C171</t>
  </si>
  <si>
    <t>DI6/8S</t>
  </si>
  <si>
    <t>C173</t>
  </si>
  <si>
    <t>DI6/9S</t>
  </si>
  <si>
    <t>江阴-厦门 
船代：嘉航</t>
  </si>
  <si>
    <t>ZE YUAN</t>
  </si>
  <si>
    <t>ZY5/625S</t>
  </si>
  <si>
    <r>
      <t>/</t>
    </r>
    <r>
      <rPr>
        <sz val="10"/>
        <rFont val="宋体"/>
        <family val="3"/>
        <charset val="134"/>
      </rPr>
      <t>周六</t>
    </r>
  </si>
  <si>
    <t>江阴</t>
  </si>
  <si>
    <r>
      <t xml:space="preserve">
截关时间：
周二18:00        周五12:00       
截进重时间：
周二:16:00      周五10:00
VGM截止时间：
周二:12:00       周四:17:00</t>
    </r>
    <r>
      <rPr>
        <sz val="11"/>
        <color theme="1"/>
        <rFont val="Calibri"/>
        <family val="2"/>
        <scheme val="minor"/>
      </rPr>
      <t xml:space="preserve">
</t>
    </r>
  </si>
  <si>
    <t>ZY5/626S</t>
  </si>
  <si>
    <r>
      <t>/</t>
    </r>
    <r>
      <rPr>
        <sz val="10"/>
        <rFont val="宋体"/>
        <family val="3"/>
        <charset val="134"/>
      </rPr>
      <t>周三</t>
    </r>
  </si>
  <si>
    <t>ZY5/627S</t>
  </si>
  <si>
    <t>ZY5/628S</t>
  </si>
  <si>
    <t>ZY5/629S</t>
  </si>
  <si>
    <t>ZY5/630S</t>
  </si>
  <si>
    <t>ZY5/631S</t>
  </si>
  <si>
    <t>ZY5/632S</t>
  </si>
  <si>
    <t>ZY5/633S</t>
  </si>
  <si>
    <t>订舱注意事项：</t>
  </si>
  <si>
    <t>0. SI截止时间烦请查询：http://www.worde.com/download_category.php?id=4， 每周五公布下周时间，请知悉，谢谢</t>
  </si>
  <si>
    <t>1.二程船期表详见工作表2。</t>
    <phoneticPr fontId="27" type="noConversion"/>
  </si>
  <si>
    <t>2.二程船期表可在ZIM 网站下载，网址：https://www.zimchina.com/za-cn/global-network/asia-oceania/china/china-schedules</t>
  </si>
  <si>
    <t>3. 订舱时，烦请提供完整订舱客户及合约号。</t>
  </si>
  <si>
    <t>4. VGM需同时在嘉航订舱时一并提供。如嘉航无法提交，请在ZIM网站上提交并发送，网址： https://www.zimchina.com/za-cn/tools/solas-vgm。</t>
  </si>
  <si>
    <t>5. 马尾-厦门线码头以具体放舱时为准</t>
  </si>
  <si>
    <t xml:space="preserve">TUO YUAN </t>
  </si>
  <si>
    <t xml:space="preserve">YTK/779S </t>
  </si>
  <si>
    <t>马尾海盈</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</si>
</sst>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74">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b/>
      <sz val="12"/>
      <name val="宋体"/>
      <family val="3"/>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sz val="12"/>
      <color indexed="60"/>
      <name val="Arial Black"/>
      <family val="2"/>
    </font>
    <font>
      <b/>
      <sz val="12"/>
      <color indexed="60"/>
      <name val="Arial Black"/>
      <family val="2"/>
    </font>
    <font>
      <b/>
      <sz val="12"/>
      <name val="Tahoma"/>
      <family val="2"/>
    </font>
    <font>
      <b/>
      <sz val="12"/>
      <color rgb="FFFF0000"/>
      <name val="Arial Black"/>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b/>
      <sz val="11"/>
      <color theme="1"/>
      <name val="Calibri"/>
      <family val="2"/>
      <scheme val="minor"/>
    </font>
    <font>
      <sz val="12"/>
      <color rgb="FF000000"/>
      <name val="Tahoma"/>
      <family val="2"/>
    </font>
    <font>
      <u/>
      <sz val="11"/>
      <color theme="10"/>
      <name val="Calibri"/>
      <family val="2"/>
      <scheme val="minor"/>
    </font>
    <font>
      <sz val="12"/>
      <color indexed="8"/>
      <name val="Tahoma"/>
      <family val="3"/>
      <charset val="134"/>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color theme="1"/>
      <name val="Arial Black"/>
      <family val="2"/>
    </font>
    <font>
      <sz val="12"/>
      <name val="Arial"/>
      <family val="2"/>
    </font>
    <font>
      <b/>
      <sz val="14"/>
      <color theme="1"/>
      <name val="Tahoma"/>
      <family val="2"/>
    </font>
    <font>
      <b/>
      <sz val="14"/>
      <name val="Tahoma"/>
      <family val="2"/>
    </font>
    <font>
      <b/>
      <sz val="18"/>
      <color rgb="FF000000"/>
      <name val="Tahoma"/>
      <family val="2"/>
    </font>
    <font>
      <b/>
      <sz val="18"/>
      <color theme="1"/>
      <name val="Tahoma"/>
      <family val="2"/>
    </font>
    <font>
      <sz val="11"/>
      <color rgb="FF000000"/>
      <name val="Tahoma"/>
      <family val="2"/>
    </font>
    <font>
      <sz val="11"/>
      <name val="Calibri"/>
      <family val="2"/>
      <scheme val="minor"/>
    </font>
    <font>
      <b/>
      <sz val="14"/>
      <color indexed="8"/>
      <name val="Tahoma"/>
      <family val="2"/>
    </font>
    <font>
      <strike/>
      <sz val="12"/>
      <color rgb="FFFF0000"/>
      <name val="Tahoma"/>
      <family val="2"/>
    </font>
    <font>
      <strike/>
      <sz val="12"/>
      <color theme="1"/>
      <name val="Tahoma"/>
      <family val="2"/>
    </font>
    <font>
      <sz val="10"/>
      <name val="Tahoma"/>
      <family val="2"/>
    </font>
    <font>
      <b/>
      <sz val="18"/>
      <color indexed="8"/>
      <name val="Tahoma"/>
      <family val="2"/>
    </font>
    <font>
      <b/>
      <sz val="12"/>
      <color rgb="FFC00000"/>
      <name val="Tahoma"/>
      <family val="2"/>
    </font>
    <font>
      <sz val="12"/>
      <color theme="4" tint="0.39997558519241921"/>
      <name val="Tahoma"/>
      <family val="2"/>
    </font>
    <font>
      <sz val="10"/>
      <color theme="1"/>
      <name val="Tahoma"/>
      <family val="2"/>
    </font>
    <font>
      <sz val="12"/>
      <color theme="0" tint="-4.9989318521683403E-2"/>
      <name val="Tahoma"/>
      <family val="2"/>
    </font>
    <font>
      <sz val="12"/>
      <color theme="1"/>
      <name val="Tahoma"/>
      <family val="3"/>
      <charset val="134"/>
    </font>
    <font>
      <b/>
      <sz val="12"/>
      <color rgb="FFFF0000"/>
      <name val="宋体"/>
      <charset val="134"/>
    </font>
    <font>
      <b/>
      <sz val="12"/>
      <color rgb="FF000000"/>
      <name val="宋体"/>
      <charset val="134"/>
    </font>
    <font>
      <b/>
      <sz val="12"/>
      <color theme="1"/>
      <name val="宋体"/>
      <charset val="134"/>
    </font>
    <font>
      <sz val="9"/>
      <name val="Tahoma"/>
      <family val="2"/>
    </font>
    <font>
      <b/>
      <sz val="12"/>
      <color theme="0"/>
      <name val="宋体"/>
      <family val="3"/>
      <charset val="134"/>
    </font>
    <font>
      <sz val="10"/>
      <name val="Verdana"/>
      <family val="2"/>
    </font>
    <font>
      <b/>
      <sz val="11"/>
      <name val="Arial"/>
      <family val="2"/>
    </font>
    <font>
      <sz val="11"/>
      <name val="Arial"/>
      <family val="2"/>
    </font>
    <font>
      <sz val="10"/>
      <name val="宋体"/>
      <family val="3"/>
      <charset val="134"/>
    </font>
    <font>
      <sz val="10"/>
      <name val="Calibri Light"/>
      <family val="2"/>
    </font>
    <font>
      <sz val="11"/>
      <color theme="1"/>
      <name val="Arial"/>
      <family val="2"/>
    </font>
    <font>
      <b/>
      <sz val="11"/>
      <color theme="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
      <sz val="10"/>
      <color rgb="FFFF0000"/>
      <name val="Verdana"/>
      <family val="2"/>
    </font>
    <font>
      <b/>
      <sz val="11"/>
      <color rgb="FFFF0000"/>
      <name val="Arial"/>
      <family val="2"/>
    </font>
    <font>
      <sz val="10"/>
      <color rgb="FFFF0000"/>
      <name val="Arial"/>
      <family val="2"/>
    </font>
  </fonts>
  <fills count="1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0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49">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rgb="FF000000"/>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4" fillId="0" borderId="0"/>
    <xf numFmtId="0" fontId="1" fillId="0" borderId="0">
      <alignment vertical="center"/>
    </xf>
    <xf numFmtId="0" fontId="14" fillId="0" borderId="0"/>
    <xf numFmtId="0" fontId="14" fillId="0" borderId="0"/>
    <xf numFmtId="164" fontId="2" fillId="0" borderId="0">
      <alignment vertical="center"/>
    </xf>
    <xf numFmtId="0" fontId="14" fillId="0" borderId="0"/>
    <xf numFmtId="0" fontId="29" fillId="0" borderId="0" applyNumberFormat="0" applyFill="0" applyBorder="0" applyAlignment="0" applyProtection="0"/>
  </cellStyleXfs>
  <cellXfs count="537">
    <xf numFmtId="0" fontId="0" fillId="0" borderId="0" xfId="0"/>
    <xf numFmtId="164" fontId="5" fillId="0" borderId="0" xfId="3" applyFont="1" applyAlignment="1">
      <alignment horizontal="left" vertical="center" wrapText="1"/>
    </xf>
    <xf numFmtId="164" fontId="13" fillId="0" borderId="0" xfId="1" applyFont="1">
      <alignment vertical="center"/>
    </xf>
    <xf numFmtId="164" fontId="11" fillId="0" borderId="0" xfId="1" applyFont="1">
      <alignment vertical="center"/>
    </xf>
    <xf numFmtId="164" fontId="7" fillId="0" borderId="0" xfId="1" applyFont="1">
      <alignment vertical="center"/>
    </xf>
    <xf numFmtId="0" fontId="15" fillId="5" borderId="7" xfId="8" applyFont="1" applyFill="1" applyBorder="1" applyAlignment="1">
      <alignment horizontal="center" vertical="center"/>
    </xf>
    <xf numFmtId="164" fontId="11" fillId="0" borderId="0" xfId="1" applyFont="1" applyAlignment="1">
      <alignment horizontal="center" vertical="center"/>
    </xf>
    <xf numFmtId="164" fontId="7" fillId="3" borderId="9" xfId="4" applyNumberFormat="1" applyFont="1" applyFill="1" applyBorder="1" applyAlignment="1">
      <alignment horizontal="center" vertical="center" wrapText="1"/>
    </xf>
    <xf numFmtId="164" fontId="11" fillId="3" borderId="0" xfId="1" applyFont="1" applyFill="1">
      <alignment vertical="center"/>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28" fillId="3" borderId="9" xfId="4" applyNumberFormat="1" applyFont="1" applyFill="1" applyBorder="1" applyAlignment="1">
      <alignment horizontal="center" vertical="center"/>
    </xf>
    <xf numFmtId="164" fontId="11" fillId="3" borderId="9" xfId="4" applyNumberFormat="1" applyFont="1" applyFill="1" applyBorder="1" applyAlignment="1">
      <alignment horizontal="center" vertical="center" wrapText="1"/>
    </xf>
    <xf numFmtId="1" fontId="11" fillId="3" borderId="9" xfId="3" applyNumberFormat="1" applyFont="1" applyFill="1" applyBorder="1" applyAlignment="1">
      <alignment horizontal="center" vertical="center" wrapText="1"/>
    </xf>
    <xf numFmtId="164" fontId="7" fillId="0" borderId="2" xfId="11" applyNumberFormat="1" applyFont="1" applyBorder="1" applyAlignment="1">
      <alignment horizontal="center" vertical="center"/>
    </xf>
    <xf numFmtId="164" fontId="25" fillId="0" borderId="9" xfId="3" applyFont="1" applyBorder="1" applyAlignment="1">
      <alignment horizontal="center" vertical="center" wrapText="1"/>
    </xf>
    <xf numFmtId="164" fontId="7" fillId="0" borderId="5" xfId="11" applyNumberFormat="1" applyFont="1" applyBorder="1" applyAlignment="1">
      <alignment horizontal="center" vertical="center"/>
    </xf>
    <xf numFmtId="164" fontId="6" fillId="0" borderId="0" xfId="3" applyFont="1" applyAlignment="1">
      <alignment horizontal="left" vertical="center" wrapText="1"/>
    </xf>
    <xf numFmtId="164" fontId="11" fillId="0" borderId="9" xfId="3" applyFont="1" applyBorder="1" applyAlignment="1">
      <alignment horizontal="center" vertical="center" wrapText="1"/>
    </xf>
    <xf numFmtId="1" fontId="11" fillId="0" borderId="9" xfId="3" applyNumberFormat="1" applyFont="1" applyBorder="1" applyAlignment="1">
      <alignment horizontal="center" vertical="center" wrapText="1"/>
    </xf>
    <xf numFmtId="1" fontId="15" fillId="0" borderId="0" xfId="8" applyNumberFormat="1" applyFont="1" applyAlignment="1">
      <alignment horizontal="center" vertical="center"/>
    </xf>
    <xf numFmtId="1" fontId="15" fillId="0" borderId="6" xfId="8" applyNumberFormat="1" applyFont="1" applyBorder="1" applyAlignment="1">
      <alignment horizontal="center" vertical="center"/>
    </xf>
    <xf numFmtId="1" fontId="15" fillId="5" borderId="9" xfId="8" applyNumberFormat="1" applyFont="1" applyFill="1" applyBorder="1" applyAlignment="1">
      <alignment horizontal="center" vertical="center"/>
    </xf>
    <xf numFmtId="165" fontId="31" fillId="8" borderId="14" xfId="5" applyFont="1" applyFill="1" applyBorder="1">
      <alignment vertical="center"/>
    </xf>
    <xf numFmtId="165" fontId="31" fillId="8" borderId="13" xfId="5" applyFont="1" applyFill="1" applyBorder="1">
      <alignment vertical="center"/>
    </xf>
    <xf numFmtId="165" fontId="31" fillId="8" borderId="15" xfId="5" applyFont="1" applyFill="1" applyBorder="1">
      <alignment vertical="center"/>
    </xf>
    <xf numFmtId="164" fontId="5" fillId="0" borderId="8" xfId="3" applyFont="1" applyBorder="1" applyAlignment="1">
      <alignment horizontal="center" vertical="center" wrapText="1"/>
    </xf>
    <xf numFmtId="49" fontId="25" fillId="0" borderId="9" xfId="3" applyNumberFormat="1" applyFont="1" applyBorder="1" applyAlignment="1">
      <alignment horizontal="center" vertical="center" wrapText="1"/>
    </xf>
    <xf numFmtId="0" fontId="0" fillId="8" borderId="9" xfId="0" applyFill="1" applyBorder="1" applyAlignment="1">
      <alignment vertical="center" wrapText="1"/>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28" fillId="0" borderId="9" xfId="4" applyNumberFormat="1" applyFont="1" applyBorder="1" applyAlignment="1">
      <alignment horizontal="center" vertical="center" wrapText="1"/>
    </xf>
    <xf numFmtId="164" fontId="25" fillId="0" borderId="9" xfId="4" applyNumberFormat="1" applyFont="1" applyBorder="1" applyAlignment="1">
      <alignment horizontal="center" vertical="center" wrapText="1"/>
    </xf>
    <xf numFmtId="164" fontId="28" fillId="0" borderId="9" xfId="4" applyNumberFormat="1" applyFont="1" applyBorder="1" applyAlignment="1">
      <alignment horizontal="center" vertical="center"/>
    </xf>
    <xf numFmtId="164" fontId="5" fillId="0" borderId="9" xfId="4" applyNumberFormat="1" applyFont="1" applyBorder="1" applyAlignment="1">
      <alignment horizontal="center" vertical="center" wrapText="1"/>
    </xf>
    <xf numFmtId="164" fontId="28" fillId="0" borderId="0" xfId="3" applyFont="1" applyAlignment="1">
      <alignment horizontal="center" vertical="center" wrapText="1"/>
    </xf>
    <xf numFmtId="1" fontId="28" fillId="0" borderId="0" xfId="3" applyNumberFormat="1" applyFont="1" applyAlignment="1">
      <alignment horizontal="center" vertical="center" wrapText="1"/>
    </xf>
    <xf numFmtId="164" fontId="11" fillId="0" borderId="9" xfId="1" applyFont="1" applyBorder="1" applyAlignment="1">
      <alignment horizontal="center" vertical="center"/>
    </xf>
    <xf numFmtId="164" fontId="5" fillId="0" borderId="9" xfId="1" applyFont="1" applyBorder="1" applyAlignment="1">
      <alignment horizontal="center" vertical="center"/>
    </xf>
    <xf numFmtId="164" fontId="11" fillId="9" borderId="9" xfId="1" applyFont="1" applyFill="1" applyBorder="1" applyAlignment="1">
      <alignment horizontal="center" vertical="center" wrapText="1"/>
    </xf>
    <xf numFmtId="164" fontId="11" fillId="3" borderId="0" xfId="1" applyFont="1" applyFill="1" applyAlignment="1">
      <alignment horizontal="center" vertical="center"/>
    </xf>
    <xf numFmtId="164" fontId="28" fillId="0" borderId="0" xfId="1" applyFont="1">
      <alignment vertical="center"/>
    </xf>
    <xf numFmtId="164" fontId="28" fillId="0" borderId="9" xfId="1" applyFont="1" applyBorder="1" applyAlignment="1">
      <alignment horizontal="center" vertical="center" wrapText="1"/>
    </xf>
    <xf numFmtId="164" fontId="5" fillId="0" borderId="0" xfId="1" applyFont="1" applyAlignment="1">
      <alignment horizontal="center" vertical="center"/>
    </xf>
    <xf numFmtId="0" fontId="28" fillId="0" borderId="0" xfId="4" applyFont="1" applyBorder="1" applyAlignment="1">
      <alignment horizontal="center" vertical="center"/>
    </xf>
    <xf numFmtId="164" fontId="7" fillId="3" borderId="0" xfId="1" applyFont="1" applyFill="1">
      <alignment vertical="center"/>
    </xf>
    <xf numFmtId="165" fontId="11" fillId="0" borderId="9" xfId="4" applyNumberFormat="1" applyFont="1" applyBorder="1" applyAlignment="1">
      <alignment horizontal="center" vertical="center"/>
    </xf>
    <xf numFmtId="165" fontId="25" fillId="0" borderId="9" xfId="4" applyNumberFormat="1" applyFont="1" applyBorder="1" applyAlignment="1">
      <alignment horizontal="center" vertical="center"/>
    </xf>
    <xf numFmtId="164" fontId="11" fillId="0" borderId="21" xfId="1" applyFont="1" applyBorder="1" applyAlignment="1">
      <alignment horizontal="center" vertical="center"/>
    </xf>
    <xf numFmtId="165" fontId="7" fillId="9" borderId="12" xfId="4" applyNumberFormat="1" applyFont="1" applyFill="1" applyBorder="1" applyAlignment="1">
      <alignment horizontal="center" vertical="center"/>
    </xf>
    <xf numFmtId="164" fontId="11" fillId="0" borderId="24" xfId="1" applyFont="1" applyBorder="1" applyAlignment="1">
      <alignment horizontal="center" vertical="center"/>
    </xf>
    <xf numFmtId="164" fontId="28" fillId="0" borderId="0" xfId="1" applyFont="1" applyAlignment="1">
      <alignment horizontal="center" vertical="center"/>
    </xf>
    <xf numFmtId="164" fontId="28" fillId="0" borderId="9" xfId="1" applyFont="1" applyBorder="1" applyAlignment="1">
      <alignment horizontal="center" vertical="center"/>
    </xf>
    <xf numFmtId="164" fontId="28" fillId="9" borderId="9" xfId="1" applyFont="1" applyFill="1" applyBorder="1" applyAlignment="1">
      <alignment horizontal="center" vertical="center" wrapText="1"/>
    </xf>
    <xf numFmtId="0" fontId="11" fillId="0" borderId="9" xfId="4" applyFont="1" applyBorder="1" applyAlignment="1">
      <alignment horizontal="center" vertical="center"/>
    </xf>
    <xf numFmtId="0" fontId="0" fillId="0" borderId="0" xfId="0" applyAlignment="1">
      <alignment vertical="center"/>
    </xf>
    <xf numFmtId="164" fontId="11" fillId="0" borderId="9" xfId="4" applyNumberFormat="1" applyFont="1" applyBorder="1" applyAlignment="1">
      <alignment horizontal="center" vertical="center"/>
    </xf>
    <xf numFmtId="164" fontId="11" fillId="0" borderId="9" xfId="4" applyNumberFormat="1" applyFont="1" applyBorder="1" applyAlignment="1">
      <alignment horizontal="center" vertical="center" wrapText="1"/>
    </xf>
    <xf numFmtId="164" fontId="25" fillId="0" borderId="0" xfId="1" applyFont="1" applyAlignment="1">
      <alignment horizontal="center" vertical="center"/>
    </xf>
    <xf numFmtId="164" fontId="25" fillId="0" borderId="0" xfId="1" applyFont="1">
      <alignment vertical="center"/>
    </xf>
    <xf numFmtId="0" fontId="11" fillId="0" borderId="9" xfId="0" applyFont="1" applyBorder="1" applyAlignment="1">
      <alignment horizontal="center" wrapText="1"/>
    </xf>
    <xf numFmtId="0" fontId="43" fillId="0" borderId="0" xfId="0" applyFont="1"/>
    <xf numFmtId="164" fontId="29" fillId="0" borderId="0" xfId="12" applyNumberFormat="1" applyAlignment="1">
      <alignment horizontal="left" vertical="center" wrapText="1"/>
    </xf>
    <xf numFmtId="164" fontId="7" fillId="0" borderId="9" xfId="3" applyFont="1" applyBorder="1" applyAlignment="1">
      <alignment horizontal="center" vertical="center" wrapText="1"/>
    </xf>
    <xf numFmtId="1" fontId="7" fillId="0" borderId="9" xfId="3" applyNumberFormat="1" applyFont="1" applyBorder="1" applyAlignment="1">
      <alignment horizontal="center" vertical="center" wrapText="1"/>
    </xf>
    <xf numFmtId="0" fontId="7" fillId="0" borderId="9" xfId="4" applyFont="1" applyBorder="1" applyAlignment="1">
      <alignment horizontal="center" vertical="center"/>
    </xf>
    <xf numFmtId="164" fontId="7" fillId="0" borderId="9" xfId="4" applyNumberFormat="1" applyFont="1" applyBorder="1" applyAlignment="1">
      <alignment horizontal="center" vertical="center" wrapText="1"/>
    </xf>
    <xf numFmtId="164" fontId="7" fillId="0" borderId="9" xfId="4" applyNumberFormat="1" applyFont="1" applyBorder="1" applyAlignment="1">
      <alignment horizontal="center" vertical="center"/>
    </xf>
    <xf numFmtId="0" fontId="42" fillId="9" borderId="9" xfId="0" applyFont="1" applyFill="1" applyBorder="1" applyAlignment="1">
      <alignment vertical="center"/>
    </xf>
    <xf numFmtId="0" fontId="15" fillId="0" borderId="0" xfId="2" applyFont="1" applyAlignment="1">
      <alignment vertical="center"/>
    </xf>
    <xf numFmtId="0" fontId="37" fillId="0" borderId="0" xfId="2" applyFont="1" applyAlignment="1">
      <alignment horizontal="center" vertical="center"/>
    </xf>
    <xf numFmtId="0" fontId="11" fillId="0" borderId="0" xfId="0" applyFont="1" applyAlignment="1">
      <alignment horizontal="center" wrapText="1"/>
    </xf>
    <xf numFmtId="1" fontId="11" fillId="0" borderId="0" xfId="3" applyNumberFormat="1" applyFont="1" applyAlignment="1">
      <alignment horizontal="center" vertical="center" wrapText="1"/>
    </xf>
    <xf numFmtId="164" fontId="11" fillId="0" borderId="0" xfId="4" applyNumberFormat="1" applyFont="1" applyBorder="1" applyAlignment="1">
      <alignment horizontal="center" vertical="center"/>
    </xf>
    <xf numFmtId="164" fontId="28" fillId="0" borderId="0" xfId="4" applyNumberFormat="1" applyFont="1" applyBorder="1" applyAlignment="1">
      <alignment horizontal="center" vertical="center"/>
    </xf>
    <xf numFmtId="16" fontId="28" fillId="0" borderId="0" xfId="0" applyNumberFormat="1" applyFont="1" applyAlignment="1">
      <alignment horizontal="center" wrapText="1"/>
    </xf>
    <xf numFmtId="164" fontId="28" fillId="0" borderId="0" xfId="4" applyNumberFormat="1" applyFont="1" applyBorder="1" applyAlignment="1">
      <alignment horizontal="center" vertical="center" wrapText="1"/>
    </xf>
    <xf numFmtId="165" fontId="7" fillId="9" borderId="9" xfId="4" applyNumberFormat="1" applyFont="1" applyFill="1" applyBorder="1" applyAlignment="1">
      <alignment horizontal="center" vertical="center" wrapText="1"/>
    </xf>
    <xf numFmtId="165" fontId="11" fillId="9" borderId="9" xfId="4" applyNumberFormat="1" applyFont="1" applyFill="1" applyBorder="1" applyAlignment="1">
      <alignment horizontal="center" vertical="center"/>
    </xf>
    <xf numFmtId="165" fontId="11" fillId="9" borderId="9" xfId="4" applyNumberFormat="1" applyFont="1" applyFill="1" applyBorder="1" applyAlignment="1">
      <alignment horizontal="center" vertical="center" wrapText="1"/>
    </xf>
    <xf numFmtId="165" fontId="28" fillId="9" borderId="9" xfId="4" applyNumberFormat="1" applyFont="1" applyFill="1" applyBorder="1" applyAlignment="1">
      <alignment horizontal="center" vertical="center"/>
    </xf>
    <xf numFmtId="165" fontId="28" fillId="9" borderId="9" xfId="4" applyNumberFormat="1" applyFont="1" applyFill="1" applyBorder="1" applyAlignment="1">
      <alignment horizontal="center" vertical="center" wrapText="1"/>
    </xf>
    <xf numFmtId="164" fontId="11" fillId="9" borderId="9" xfId="1" applyFont="1" applyFill="1" applyBorder="1" applyAlignment="1">
      <alignment horizontal="center" vertical="center"/>
    </xf>
    <xf numFmtId="16" fontId="11" fillId="0" borderId="15" xfId="0" applyNumberFormat="1" applyFont="1" applyBorder="1" applyAlignment="1">
      <alignment horizontal="center" wrapText="1"/>
    </xf>
    <xf numFmtId="0" fontId="0" fillId="3" borderId="0" xfId="2" applyFont="1" applyFill="1" applyAlignment="1">
      <alignment horizontal="center" vertical="center"/>
    </xf>
    <xf numFmtId="49" fontId="11" fillId="0" borderId="9" xfId="3" applyNumberFormat="1" applyFont="1" applyBorder="1" applyAlignment="1">
      <alignment horizontal="center" vertical="center" wrapText="1"/>
    </xf>
    <xf numFmtId="165" fontId="11" fillId="9" borderId="12" xfId="4" applyNumberFormat="1" applyFont="1" applyFill="1" applyBorder="1" applyAlignment="1">
      <alignment horizontal="center" vertical="center"/>
    </xf>
    <xf numFmtId="165" fontId="11" fillId="9" borderId="12" xfId="4" applyNumberFormat="1" applyFont="1" applyFill="1" applyBorder="1" applyAlignment="1">
      <alignment horizontal="center" vertical="center" wrapText="1"/>
    </xf>
    <xf numFmtId="164" fontId="7" fillId="0" borderId="11" xfId="3" applyFont="1" applyBorder="1" applyAlignment="1">
      <alignment horizontal="center" vertical="center" wrapText="1"/>
    </xf>
    <xf numFmtId="1" fontId="7" fillId="0" borderId="11" xfId="3" applyNumberFormat="1" applyFont="1" applyBorder="1" applyAlignment="1">
      <alignment horizontal="center" vertical="center" wrapText="1"/>
    </xf>
    <xf numFmtId="0" fontId="7" fillId="0" borderId="11" xfId="4" applyFont="1" applyBorder="1" applyAlignment="1">
      <alignment horizontal="center" vertical="center"/>
    </xf>
    <xf numFmtId="164" fontId="7" fillId="0" borderId="11" xfId="4" applyNumberFormat="1" applyFont="1" applyBorder="1" applyAlignment="1">
      <alignment horizontal="center" vertical="center"/>
    </xf>
    <xf numFmtId="1" fontId="25" fillId="0" borderId="9" xfId="3" applyNumberFormat="1" applyFont="1" applyBorder="1" applyAlignment="1">
      <alignment horizontal="center" vertical="center" wrapText="1"/>
    </xf>
    <xf numFmtId="0" fontId="25" fillId="0" borderId="9" xfId="4" applyFont="1" applyBorder="1" applyAlignment="1">
      <alignment horizontal="center" vertical="center"/>
    </xf>
    <xf numFmtId="164" fontId="25" fillId="0" borderId="9" xfId="4" applyNumberFormat="1" applyFont="1" applyBorder="1" applyAlignment="1">
      <alignment horizontal="center" vertical="center"/>
    </xf>
    <xf numFmtId="164" fontId="7" fillId="3" borderId="2" xfId="4" applyNumberFormat="1" applyFont="1" applyFill="1" applyBorder="1" applyAlignment="1">
      <alignment horizontal="center" vertical="center" wrapText="1"/>
    </xf>
    <xf numFmtId="164" fontId="7" fillId="3" borderId="2" xfId="1" applyFont="1" applyFill="1" applyBorder="1" applyAlignment="1">
      <alignment horizontal="center" vertical="center"/>
    </xf>
    <xf numFmtId="166" fontId="11" fillId="0" borderId="9" xfId="6" applyNumberFormat="1" applyFont="1" applyBorder="1" applyAlignment="1">
      <alignment horizontal="center" vertical="center"/>
    </xf>
    <xf numFmtId="164" fontId="11" fillId="0" borderId="9" xfId="4" applyNumberFormat="1" applyFont="1" applyFill="1" applyBorder="1" applyAlignment="1">
      <alignment horizontal="center" vertical="center"/>
    </xf>
    <xf numFmtId="164" fontId="11" fillId="0" borderId="9" xfId="4" applyNumberFormat="1" applyFont="1" applyFill="1" applyBorder="1" applyAlignment="1">
      <alignment horizontal="center" vertical="center" wrapText="1"/>
    </xf>
    <xf numFmtId="49" fontId="11" fillId="0" borderId="9" xfId="6" applyNumberFormat="1" applyFont="1" applyBorder="1" applyAlignment="1">
      <alignment horizontal="center" vertical="center"/>
    </xf>
    <xf numFmtId="0" fontId="11" fillId="0" borderId="9" xfId="7" applyFont="1" applyBorder="1" applyAlignment="1">
      <alignment horizontal="center" vertical="center"/>
    </xf>
    <xf numFmtId="0" fontId="25" fillId="0" borderId="9" xfId="7" applyFont="1" applyBorder="1" applyAlignment="1">
      <alignment horizontal="center" vertical="center"/>
    </xf>
    <xf numFmtId="49" fontId="25" fillId="0" borderId="9" xfId="6" applyNumberFormat="1" applyFont="1" applyBorder="1" applyAlignment="1">
      <alignment horizontal="center" vertical="center"/>
    </xf>
    <xf numFmtId="166" fontId="25" fillId="0" borderId="9" xfId="6" applyNumberFormat="1" applyFont="1" applyBorder="1" applyAlignment="1">
      <alignment horizontal="center" vertical="center"/>
    </xf>
    <xf numFmtId="164" fontId="11" fillId="0" borderId="0" xfId="1" applyFont="1" applyAlignment="1">
      <alignment horizontal="left" vertical="center"/>
    </xf>
    <xf numFmtId="164" fontId="11" fillId="3" borderId="9" xfId="3" applyFont="1" applyFill="1" applyBorder="1" applyAlignment="1">
      <alignment horizontal="center" vertical="center" wrapText="1"/>
    </xf>
    <xf numFmtId="164" fontId="5" fillId="3" borderId="0" xfId="1" applyFont="1" applyFill="1" applyAlignment="1">
      <alignment horizontal="center" vertical="center"/>
    </xf>
    <xf numFmtId="0" fontId="26"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43" fillId="0" borderId="0" xfId="0" applyFont="1" applyAlignment="1">
      <alignment horizontal="center" vertical="center"/>
    </xf>
    <xf numFmtId="164" fontId="13" fillId="0" borderId="0" xfId="1" applyFont="1" applyAlignment="1">
      <alignment horizontal="center" vertical="center"/>
    </xf>
    <xf numFmtId="164" fontId="7" fillId="3" borderId="0" xfId="3" applyFont="1" applyFill="1" applyAlignment="1">
      <alignment horizontal="center" vertical="center" wrapText="1"/>
    </xf>
    <xf numFmtId="164" fontId="7" fillId="3" borderId="0" xfId="1" applyFont="1" applyFill="1" applyAlignment="1">
      <alignment horizontal="center" vertical="center"/>
    </xf>
    <xf numFmtId="164" fontId="47" fillId="9" borderId="9" xfId="11" applyNumberFormat="1" applyFont="1" applyFill="1" applyBorder="1" applyAlignment="1">
      <alignment horizontal="center" vertical="center"/>
    </xf>
    <xf numFmtId="164" fontId="47" fillId="9" borderId="14" xfId="11" applyNumberFormat="1" applyFont="1" applyFill="1" applyBorder="1" applyAlignment="1">
      <alignment horizontal="center" vertical="center"/>
    </xf>
    <xf numFmtId="164" fontId="51" fillId="9" borderId="14" xfId="1" applyFont="1" applyFill="1" applyBorder="1" applyAlignment="1">
      <alignment horizontal="center" vertical="center" wrapText="1"/>
    </xf>
    <xf numFmtId="164" fontId="51" fillId="9" borderId="32" xfId="1" applyFont="1" applyFill="1" applyBorder="1" applyAlignment="1">
      <alignment horizontal="center" vertical="center" wrapText="1"/>
    </xf>
    <xf numFmtId="164" fontId="52" fillId="0" borderId="9" xfId="3" applyFont="1" applyBorder="1" applyAlignment="1">
      <alignment horizontal="center" vertical="center" wrapText="1"/>
    </xf>
    <xf numFmtId="1" fontId="52" fillId="0" borderId="9" xfId="3" applyNumberFormat="1" applyFont="1" applyBorder="1" applyAlignment="1">
      <alignment horizontal="center" vertical="center" wrapText="1"/>
    </xf>
    <xf numFmtId="0" fontId="52" fillId="0" borderId="9" xfId="4" applyFont="1" applyBorder="1" applyAlignment="1">
      <alignment horizontal="center" vertical="center"/>
    </xf>
    <xf numFmtId="164" fontId="52" fillId="0" borderId="9" xfId="4" applyNumberFormat="1" applyFont="1" applyBorder="1" applyAlignment="1">
      <alignment horizontal="center" vertical="center"/>
    </xf>
    <xf numFmtId="164" fontId="52" fillId="0" borderId="9" xfId="4" applyNumberFormat="1" applyFont="1" applyBorder="1" applyAlignment="1">
      <alignment horizontal="center" vertical="center" wrapText="1"/>
    </xf>
    <xf numFmtId="164" fontId="50" fillId="14" borderId="33" xfId="1" applyFont="1" applyFill="1" applyBorder="1" applyAlignment="1">
      <alignment horizontal="center" vertical="center"/>
    </xf>
    <xf numFmtId="164" fontId="11" fillId="14" borderId="34" xfId="1" applyFont="1" applyFill="1" applyBorder="1" applyAlignment="1">
      <alignment horizontal="center" vertical="center"/>
    </xf>
    <xf numFmtId="164" fontId="11" fillId="15" borderId="35" xfId="1" applyFont="1" applyFill="1" applyBorder="1" applyAlignment="1">
      <alignment horizontal="center" vertical="center"/>
    </xf>
    <xf numFmtId="164" fontId="7" fillId="0" borderId="33" xfId="11" applyNumberFormat="1" applyFont="1" applyBorder="1" applyAlignment="1">
      <alignment horizontal="center" vertical="center"/>
    </xf>
    <xf numFmtId="164" fontId="5" fillId="0" borderId="34" xfId="1" applyFont="1" applyBorder="1" applyAlignment="1">
      <alignment horizontal="center" vertical="center"/>
    </xf>
    <xf numFmtId="164" fontId="5" fillId="0" borderId="33" xfId="1" applyFont="1" applyBorder="1" applyAlignment="1">
      <alignment horizontal="center" vertical="center"/>
    </xf>
    <xf numFmtId="167" fontId="11" fillId="0" borderId="34" xfId="4" applyNumberFormat="1" applyFont="1" applyBorder="1" applyAlignment="1">
      <alignment horizontal="center" vertical="center" wrapText="1"/>
    </xf>
    <xf numFmtId="167" fontId="7" fillId="3" borderId="34" xfId="4" applyNumberFormat="1" applyFont="1" applyFill="1" applyBorder="1" applyAlignment="1">
      <alignment horizontal="center" vertical="center" wrapText="1"/>
    </xf>
    <xf numFmtId="164" fontId="11" fillId="3" borderId="34" xfId="1" applyFont="1" applyFill="1" applyBorder="1" applyAlignment="1">
      <alignment horizontal="center" vertical="center"/>
    </xf>
    <xf numFmtId="165" fontId="25" fillId="3" borderId="34" xfId="4" applyNumberFormat="1" applyFont="1" applyFill="1" applyBorder="1" applyAlignment="1">
      <alignment horizontal="center" vertical="center" wrapText="1"/>
    </xf>
    <xf numFmtId="164" fontId="25" fillId="3" borderId="34" xfId="1" applyFont="1" applyFill="1" applyBorder="1" applyAlignment="1">
      <alignment horizontal="center" vertical="center"/>
    </xf>
    <xf numFmtId="167" fontId="25" fillId="3" borderId="34" xfId="4" applyNumberFormat="1" applyFont="1" applyFill="1" applyBorder="1" applyAlignment="1">
      <alignment horizontal="center" vertical="center" wrapText="1"/>
    </xf>
    <xf numFmtId="0" fontId="43" fillId="3" borderId="34" xfId="0" applyFont="1" applyFill="1" applyBorder="1"/>
    <xf numFmtId="164" fontId="7" fillId="0" borderId="34" xfId="3" applyFont="1" applyBorder="1" applyAlignment="1">
      <alignment horizontal="center" vertical="center" wrapText="1"/>
    </xf>
    <xf numFmtId="1" fontId="7" fillId="0" borderId="34" xfId="3" applyNumberFormat="1" applyFont="1" applyBorder="1" applyAlignment="1">
      <alignment horizontal="center" vertical="center" wrapText="1"/>
    </xf>
    <xf numFmtId="0" fontId="7" fillId="0" borderId="34" xfId="4" applyFont="1" applyBorder="1" applyAlignment="1">
      <alignment horizontal="center" vertical="center"/>
    </xf>
    <xf numFmtId="164" fontId="7" fillId="0" borderId="34" xfId="4" applyNumberFormat="1" applyFont="1" applyBorder="1" applyAlignment="1">
      <alignment horizontal="center" vertical="center"/>
    </xf>
    <xf numFmtId="164" fontId="11" fillId="0" borderId="34" xfId="4" applyNumberFormat="1" applyFont="1" applyBorder="1" applyAlignment="1">
      <alignment horizontal="center" vertical="center" wrapText="1"/>
    </xf>
    <xf numFmtId="164" fontId="7" fillId="0" borderId="34" xfId="4" applyNumberFormat="1" applyFont="1" applyBorder="1" applyAlignment="1">
      <alignment horizontal="center" vertical="center" wrapText="1"/>
    </xf>
    <xf numFmtId="1" fontId="11" fillId="0" borderId="34" xfId="3" applyNumberFormat="1" applyFont="1" applyBorder="1" applyAlignment="1">
      <alignment horizontal="center" vertical="center" wrapText="1"/>
    </xf>
    <xf numFmtId="0" fontId="11" fillId="0" borderId="34" xfId="4" applyFont="1" applyBorder="1" applyAlignment="1">
      <alignment horizontal="center" vertical="center"/>
    </xf>
    <xf numFmtId="164" fontId="29" fillId="0" borderId="34" xfId="12" applyNumberFormat="1" applyBorder="1" applyAlignment="1">
      <alignment horizontal="left" vertical="center" wrapText="1"/>
    </xf>
    <xf numFmtId="164" fontId="11" fillId="3" borderId="36" xfId="4" applyNumberFormat="1" applyFont="1" applyFill="1" applyBorder="1" applyAlignment="1">
      <alignment horizontal="center" vertical="center"/>
    </xf>
    <xf numFmtId="164" fontId="11" fillId="3" borderId="33" xfId="4" applyNumberFormat="1" applyFont="1" applyFill="1" applyBorder="1" applyAlignment="1">
      <alignment horizontal="center" vertical="center"/>
    </xf>
    <xf numFmtId="1" fontId="15" fillId="5" borderId="41" xfId="8" applyNumberFormat="1" applyFont="1" applyFill="1" applyBorder="1" applyAlignment="1">
      <alignment horizontal="center" vertical="center"/>
    </xf>
    <xf numFmtId="1" fontId="15" fillId="5" borderId="35" xfId="8" applyNumberFormat="1" applyFont="1" applyFill="1" applyBorder="1" applyAlignment="1">
      <alignment horizontal="center" vertical="center"/>
    </xf>
    <xf numFmtId="165" fontId="7" fillId="3" borderId="34" xfId="4" applyNumberFormat="1" applyFont="1" applyFill="1" applyBorder="1" applyAlignment="1">
      <alignment horizontal="center" vertical="center"/>
    </xf>
    <xf numFmtId="1" fontId="7" fillId="3" borderId="34" xfId="4" applyNumberFormat="1" applyFont="1" applyFill="1" applyBorder="1" applyAlignment="1">
      <alignment horizontal="center" vertical="center"/>
    </xf>
    <xf numFmtId="167" fontId="7" fillId="0" borderId="34" xfId="4" applyNumberFormat="1" applyFont="1" applyBorder="1" applyAlignment="1">
      <alignment horizontal="center" vertical="center" wrapText="1"/>
    </xf>
    <xf numFmtId="164" fontId="11" fillId="9" borderId="33" xfId="1" applyFont="1" applyFill="1" applyBorder="1" applyAlignment="1">
      <alignment horizontal="center" vertical="center"/>
    </xf>
    <xf numFmtId="164" fontId="11" fillId="9" borderId="33" xfId="1" applyFont="1" applyFill="1" applyBorder="1" applyAlignment="1">
      <alignment horizontal="center" vertical="center" wrapText="1"/>
    </xf>
    <xf numFmtId="164" fontId="6" fillId="0" borderId="34" xfId="3" applyFont="1" applyBorder="1" applyAlignment="1">
      <alignment horizontal="left" vertical="center" wrapText="1"/>
    </xf>
    <xf numFmtId="164" fontId="6" fillId="14" borderId="34" xfId="3" applyFont="1" applyFill="1" applyBorder="1" applyAlignment="1">
      <alignment horizontal="left" vertical="center" wrapText="1"/>
    </xf>
    <xf numFmtId="164" fontId="11" fillId="0" borderId="34" xfId="11" applyNumberFormat="1" applyFont="1" applyBorder="1" applyAlignment="1">
      <alignment horizontal="center" vertical="center"/>
    </xf>
    <xf numFmtId="164" fontId="5" fillId="15" borderId="34" xfId="3" applyFont="1" applyFill="1" applyBorder="1" applyAlignment="1">
      <alignment horizontal="center" vertical="center" wrapText="1"/>
    </xf>
    <xf numFmtId="164" fontId="11" fillId="9" borderId="34" xfId="1" applyFont="1" applyFill="1" applyBorder="1" applyAlignment="1">
      <alignment horizontal="center" vertical="center"/>
    </xf>
    <xf numFmtId="164" fontId="7" fillId="3" borderId="34" xfId="4" applyNumberFormat="1" applyFont="1" applyFill="1" applyBorder="1" applyAlignment="1">
      <alignment horizontal="center" vertical="center"/>
    </xf>
    <xf numFmtId="164" fontId="7" fillId="3" borderId="34" xfId="4" applyNumberFormat="1" applyFont="1" applyFill="1" applyBorder="1" applyAlignment="1">
      <alignment horizontal="center" vertical="center" wrapText="1"/>
    </xf>
    <xf numFmtId="165" fontId="11" fillId="9" borderId="34" xfId="4" applyNumberFormat="1" applyFont="1" applyFill="1" applyBorder="1" applyAlignment="1">
      <alignment horizontal="center" vertical="center" wrapText="1"/>
    </xf>
    <xf numFmtId="165" fontId="11" fillId="9" borderId="34" xfId="4" applyNumberFormat="1" applyFont="1" applyFill="1" applyBorder="1" applyAlignment="1">
      <alignment horizontal="center" vertical="center"/>
    </xf>
    <xf numFmtId="164" fontId="11" fillId="9" borderId="34" xfId="1" applyFont="1" applyFill="1" applyBorder="1" applyAlignment="1">
      <alignment horizontal="center" vertical="center" wrapText="1"/>
    </xf>
    <xf numFmtId="164" fontId="57" fillId="0" borderId="0" xfId="1" applyFont="1" applyAlignment="1">
      <alignment horizontal="center" vertical="center"/>
    </xf>
    <xf numFmtId="164" fontId="7" fillId="3" borderId="34" xfId="3" applyFont="1" applyFill="1" applyBorder="1" applyAlignment="1">
      <alignment horizontal="center" vertical="center" wrapText="1"/>
    </xf>
    <xf numFmtId="164" fontId="11" fillId="3" borderId="34" xfId="6" applyNumberFormat="1" applyFont="1" applyFill="1" applyBorder="1" applyAlignment="1">
      <alignment horizontal="center" vertical="center" wrapText="1"/>
    </xf>
    <xf numFmtId="164" fontId="25" fillId="3" borderId="34" xfId="4" quotePrefix="1" applyNumberFormat="1" applyFont="1" applyFill="1" applyBorder="1" applyAlignment="1">
      <alignment horizontal="center" vertical="center" wrapText="1"/>
    </xf>
    <xf numFmtId="164" fontId="25" fillId="3" borderId="34" xfId="3" applyFont="1" applyFill="1" applyBorder="1" applyAlignment="1">
      <alignment horizontal="center" vertical="center" wrapText="1"/>
    </xf>
    <xf numFmtId="164" fontId="7" fillId="3" borderId="34" xfId="4" quotePrefix="1" applyNumberFormat="1" applyFont="1" applyFill="1" applyBorder="1" applyAlignment="1">
      <alignment horizontal="center" vertical="center" wrapText="1"/>
    </xf>
    <xf numFmtId="164" fontId="11" fillId="3" borderId="34" xfId="4" applyNumberFormat="1" applyFont="1" applyFill="1" applyBorder="1" applyAlignment="1">
      <alignment horizontal="center" vertical="center" wrapText="1"/>
    </xf>
    <xf numFmtId="164" fontId="11" fillId="3" borderId="34" xfId="4" quotePrefix="1" applyNumberFormat="1" applyFont="1" applyFill="1" applyBorder="1" applyAlignment="1">
      <alignment horizontal="center" vertical="center" wrapText="1"/>
    </xf>
    <xf numFmtId="164" fontId="11" fillId="3" borderId="34" xfId="4" applyNumberFormat="1" applyFont="1" applyFill="1" applyBorder="1" applyAlignment="1">
      <alignment horizontal="center" vertical="center"/>
    </xf>
    <xf numFmtId="164" fontId="11" fillId="3" borderId="34" xfId="3" applyFont="1" applyFill="1" applyBorder="1" applyAlignment="1">
      <alignment horizontal="center" vertical="center" wrapText="1"/>
    </xf>
    <xf numFmtId="164" fontId="11" fillId="3" borderId="34" xfId="11" applyNumberFormat="1" applyFont="1" applyFill="1" applyBorder="1" applyAlignment="1">
      <alignment horizontal="center" vertical="center"/>
    </xf>
    <xf numFmtId="165" fontId="11" fillId="9" borderId="35" xfId="4" applyNumberFormat="1" applyFont="1" applyFill="1" applyBorder="1" applyAlignment="1">
      <alignment horizontal="center" vertical="center"/>
    </xf>
    <xf numFmtId="164" fontId="7" fillId="0" borderId="34" xfId="11" applyNumberFormat="1" applyFont="1" applyBorder="1" applyAlignment="1">
      <alignment horizontal="center" vertical="center"/>
    </xf>
    <xf numFmtId="164" fontId="11" fillId="0" borderId="34" xfId="4" applyNumberFormat="1" applyFont="1" applyBorder="1" applyAlignment="1">
      <alignment horizontal="center" vertical="center"/>
    </xf>
    <xf numFmtId="164" fontId="11" fillId="0" borderId="34" xfId="3" applyFont="1" applyBorder="1" applyAlignment="1">
      <alignment horizontal="center" vertical="center" wrapText="1"/>
    </xf>
    <xf numFmtId="0" fontId="7" fillId="3" borderId="34" xfId="3" applyNumberFormat="1" applyFont="1" applyFill="1" applyBorder="1" applyAlignment="1">
      <alignment horizontal="center" vertical="center" wrapText="1"/>
    </xf>
    <xf numFmtId="164" fontId="25" fillId="3" borderId="34" xfId="4" applyNumberFormat="1" applyFont="1" applyFill="1" applyBorder="1" applyAlignment="1">
      <alignment horizontal="center" vertical="center" wrapText="1"/>
    </xf>
    <xf numFmtId="164" fontId="25" fillId="3" borderId="34" xfId="4" applyNumberFormat="1" applyFont="1" applyFill="1" applyBorder="1" applyAlignment="1">
      <alignment horizontal="center" vertical="center"/>
    </xf>
    <xf numFmtId="164" fontId="45" fillId="0" borderId="34" xfId="1" applyFont="1" applyBorder="1" applyAlignment="1">
      <alignment horizontal="center" vertical="center"/>
    </xf>
    <xf numFmtId="164" fontId="25" fillId="0" borderId="34" xfId="4" applyNumberFormat="1" applyFont="1" applyBorder="1" applyAlignment="1">
      <alignment horizontal="center" vertical="center" wrapText="1"/>
    </xf>
    <xf numFmtId="0" fontId="25" fillId="0" borderId="9" xfId="0" applyFont="1" applyBorder="1" applyAlignment="1">
      <alignment horizontal="center"/>
    </xf>
    <xf numFmtId="0" fontId="11" fillId="0" borderId="9" xfId="0" applyFont="1" applyBorder="1" applyAlignment="1">
      <alignment horizontal="center"/>
    </xf>
    <xf numFmtId="0" fontId="28" fillId="0" borderId="9" xfId="0" applyFont="1" applyBorder="1" applyAlignment="1">
      <alignment horizontal="center"/>
    </xf>
    <xf numFmtId="1" fontId="11" fillId="0" borderId="9" xfId="3" applyNumberFormat="1" applyFont="1" applyBorder="1" applyAlignment="1">
      <alignment horizontal="center" vertical="center"/>
    </xf>
    <xf numFmtId="164" fontId="25" fillId="0" borderId="9" xfId="4" applyNumberFormat="1" applyFont="1" applyFill="1" applyBorder="1" applyAlignment="1">
      <alignment horizontal="center" vertical="center"/>
    </xf>
    <xf numFmtId="164" fontId="25" fillId="0" borderId="9" xfId="4" applyNumberFormat="1" applyFont="1" applyFill="1" applyBorder="1" applyAlignment="1">
      <alignment horizontal="center" vertical="center" wrapText="1"/>
    </xf>
    <xf numFmtId="164" fontId="11" fillId="0" borderId="34" xfId="1" applyFont="1" applyBorder="1">
      <alignment vertical="center"/>
    </xf>
    <xf numFmtId="164" fontId="47" fillId="3" borderId="34" xfId="6" applyNumberFormat="1" applyFont="1" applyFill="1" applyBorder="1" applyAlignment="1">
      <alignment horizontal="center" vertical="center" wrapText="1"/>
    </xf>
    <xf numFmtId="165" fontId="7" fillId="9" borderId="34" xfId="4" applyNumberFormat="1" applyFont="1" applyFill="1" applyBorder="1" applyAlignment="1">
      <alignment horizontal="center" vertical="center" wrapText="1"/>
    </xf>
    <xf numFmtId="165" fontId="7" fillId="9" borderId="34" xfId="4" applyNumberFormat="1" applyFont="1" applyFill="1" applyBorder="1" applyAlignment="1">
      <alignment horizontal="center" vertical="center"/>
    </xf>
    <xf numFmtId="165" fontId="7" fillId="3" borderId="34" xfId="4" applyNumberFormat="1" applyFont="1" applyFill="1" applyBorder="1" applyAlignment="1">
      <alignment horizontal="center" vertical="center" wrapText="1"/>
    </xf>
    <xf numFmtId="164" fontId="50" fillId="14" borderId="34" xfId="1" applyFont="1" applyFill="1" applyBorder="1" applyAlignment="1">
      <alignment horizontal="center" vertical="center"/>
    </xf>
    <xf numFmtId="1" fontId="11" fillId="0" borderId="9" xfId="4" applyNumberFormat="1" applyFont="1" applyBorder="1" applyAlignment="1">
      <alignment horizontal="center" vertical="center"/>
    </xf>
    <xf numFmtId="164" fontId="11" fillId="0" borderId="36" xfId="4" applyNumberFormat="1" applyFont="1" applyBorder="1" applyAlignment="1">
      <alignment horizontal="center" vertical="center"/>
    </xf>
    <xf numFmtId="164" fontId="11" fillId="0" borderId="33" xfId="4" applyNumberFormat="1" applyFont="1" applyBorder="1" applyAlignment="1">
      <alignment horizontal="center" vertical="center"/>
    </xf>
    <xf numFmtId="165" fontId="11" fillId="9" borderId="42" xfId="4" applyNumberFormat="1" applyFont="1" applyFill="1" applyBorder="1" applyAlignment="1">
      <alignment horizontal="center" vertical="center" wrapText="1"/>
    </xf>
    <xf numFmtId="164" fontId="11" fillId="3" borderId="42" xfId="4" applyNumberFormat="1" applyFont="1" applyFill="1" applyBorder="1" applyAlignment="1">
      <alignment horizontal="center" vertical="center"/>
    </xf>
    <xf numFmtId="164" fontId="5" fillId="3" borderId="34" xfId="4" applyNumberFormat="1" applyFont="1" applyFill="1" applyBorder="1" applyAlignment="1">
      <alignment horizontal="center" vertical="center"/>
    </xf>
    <xf numFmtId="164" fontId="5" fillId="3" borderId="42" xfId="4" applyNumberFormat="1" applyFont="1" applyFill="1" applyBorder="1" applyAlignment="1">
      <alignment horizontal="center" vertical="center"/>
    </xf>
    <xf numFmtId="0" fontId="15" fillId="5" borderId="34" xfId="8" applyFont="1" applyFill="1" applyBorder="1" applyAlignment="1">
      <alignment horizontal="center" vertical="center"/>
    </xf>
    <xf numFmtId="0" fontId="15" fillId="6" borderId="34" xfId="2" applyFont="1" applyFill="1" applyBorder="1" applyAlignment="1">
      <alignment vertical="center"/>
    </xf>
    <xf numFmtId="0" fontId="37" fillId="6" borderId="34" xfId="2" applyFont="1" applyFill="1" applyBorder="1" applyAlignment="1">
      <alignment horizontal="center" vertical="center"/>
    </xf>
    <xf numFmtId="1" fontId="15" fillId="5" borderId="34" xfId="9" applyNumberFormat="1" applyFont="1" applyFill="1" applyBorder="1" applyAlignment="1">
      <alignment vertical="center"/>
    </xf>
    <xf numFmtId="1" fontId="37" fillId="6" borderId="34" xfId="2" applyNumberFormat="1" applyFont="1" applyFill="1" applyBorder="1" applyAlignment="1">
      <alignment horizontal="center" vertical="center"/>
    </xf>
    <xf numFmtId="164" fontId="11" fillId="7" borderId="34" xfId="1" applyFont="1" applyFill="1" applyBorder="1" applyAlignment="1">
      <alignment horizontal="center" vertical="center"/>
    </xf>
    <xf numFmtId="0" fontId="36" fillId="0" borderId="34" xfId="2" applyFont="1" applyBorder="1"/>
    <xf numFmtId="1" fontId="15" fillId="6" borderId="34" xfId="9" applyNumberFormat="1" applyFont="1" applyFill="1" applyBorder="1" applyAlignment="1">
      <alignment vertical="center"/>
    </xf>
    <xf numFmtId="1" fontId="15" fillId="6" borderId="34" xfId="9" applyNumberFormat="1" applyFont="1" applyFill="1" applyBorder="1" applyAlignment="1">
      <alignment horizontal="center" vertical="center"/>
    </xf>
    <xf numFmtId="1" fontId="15" fillId="6" borderId="34" xfId="2" applyNumberFormat="1" applyFont="1" applyFill="1" applyBorder="1" applyAlignment="1">
      <alignment vertical="center"/>
    </xf>
    <xf numFmtId="1" fontId="15" fillId="5" borderId="34" xfId="8" applyNumberFormat="1" applyFont="1" applyFill="1" applyBorder="1" applyAlignment="1">
      <alignment horizontal="center" vertical="center"/>
    </xf>
    <xf numFmtId="164" fontId="17" fillId="0" borderId="34" xfId="1" applyFont="1" applyBorder="1">
      <alignment vertical="center"/>
    </xf>
    <xf numFmtId="0" fontId="15" fillId="0" borderId="34" xfId="2" applyFont="1" applyBorder="1" applyAlignment="1">
      <alignment vertical="center"/>
    </xf>
    <xf numFmtId="0" fontId="37" fillId="0" borderId="34" xfId="2" applyFont="1" applyBorder="1" applyAlignment="1">
      <alignment horizontal="center" vertical="center"/>
    </xf>
    <xf numFmtId="167" fontId="7" fillId="0" borderId="2" xfId="4" applyNumberFormat="1" applyFont="1" applyBorder="1" applyAlignment="1">
      <alignment horizontal="center" vertical="center" wrapText="1"/>
    </xf>
    <xf numFmtId="167" fontId="7" fillId="3" borderId="2" xfId="4" applyNumberFormat="1" applyFont="1" applyFill="1" applyBorder="1" applyAlignment="1">
      <alignment horizontal="center" vertical="center" wrapText="1"/>
    </xf>
    <xf numFmtId="167" fontId="28" fillId="0" borderId="2" xfId="1" applyNumberFormat="1" applyFont="1" applyBorder="1" applyAlignment="1">
      <alignment horizontal="center" vertical="center"/>
    </xf>
    <xf numFmtId="164" fontId="11" fillId="9" borderId="35" xfId="1" applyFont="1" applyFill="1" applyBorder="1" applyAlignment="1">
      <alignment horizontal="center" vertical="center" wrapText="1"/>
    </xf>
    <xf numFmtId="167" fontId="7" fillId="3" borderId="17" xfId="4" applyNumberFormat="1" applyFont="1" applyFill="1" applyBorder="1" applyAlignment="1">
      <alignment horizontal="center" vertical="center" wrapText="1"/>
    </xf>
    <xf numFmtId="167" fontId="7" fillId="0" borderId="34" xfId="1" applyNumberFormat="1" applyFont="1" applyBorder="1" applyAlignment="1">
      <alignment horizontal="center" vertical="center"/>
    </xf>
    <xf numFmtId="164" fontId="25" fillId="0" borderId="34" xfId="4" applyNumberFormat="1" applyFont="1" applyBorder="1" applyAlignment="1">
      <alignment horizontal="center" vertical="center"/>
    </xf>
    <xf numFmtId="164" fontId="5" fillId="3" borderId="34" xfId="3" applyFont="1" applyFill="1" applyBorder="1" applyAlignment="1">
      <alignment horizontal="center" wrapText="1"/>
    </xf>
    <xf numFmtId="164" fontId="25" fillId="13" borderId="6" xfId="6" applyNumberFormat="1" applyFont="1" applyFill="1" applyBorder="1" applyAlignment="1">
      <alignment horizontal="center" wrapText="1"/>
    </xf>
    <xf numFmtId="164" fontId="5" fillId="0" borderId="0" xfId="1" applyFont="1" applyAlignment="1">
      <alignment horizontal="center"/>
    </xf>
    <xf numFmtId="164" fontId="7" fillId="3" borderId="34" xfId="4" quotePrefix="1" applyNumberFormat="1" applyFont="1" applyFill="1" applyBorder="1" applyAlignment="1">
      <alignment horizontal="center" wrapText="1"/>
    </xf>
    <xf numFmtId="164" fontId="11" fillId="0" borderId="9" xfId="4" applyNumberFormat="1" applyFont="1" applyBorder="1" applyAlignment="1">
      <alignment horizontal="center" wrapText="1"/>
    </xf>
    <xf numFmtId="164" fontId="7" fillId="0" borderId="34" xfId="11" applyNumberFormat="1" applyFont="1" applyBorder="1" applyAlignment="1">
      <alignment horizontal="center"/>
    </xf>
    <xf numFmtId="164" fontId="7" fillId="0" borderId="33" xfId="11" applyNumberFormat="1" applyFont="1" applyBorder="1" applyAlignment="1">
      <alignment horizontal="center"/>
    </xf>
    <xf numFmtId="164" fontId="7" fillId="13" borderId="34" xfId="6" applyNumberFormat="1" applyFont="1" applyFill="1" applyBorder="1" applyAlignment="1">
      <alignment horizontal="center" wrapText="1"/>
    </xf>
    <xf numFmtId="1" fontId="11" fillId="0" borderId="9" xfId="3" applyNumberFormat="1" applyFont="1" applyBorder="1" applyAlignment="1">
      <alignment horizontal="center" wrapText="1"/>
    </xf>
    <xf numFmtId="0" fontId="7" fillId="3" borderId="34" xfId="4" applyFont="1" applyFill="1" applyBorder="1" applyAlignment="1">
      <alignment horizontal="center" wrapText="1"/>
    </xf>
    <xf numFmtId="164" fontId="7" fillId="3" borderId="34" xfId="4" applyNumberFormat="1" applyFont="1" applyFill="1" applyBorder="1" applyAlignment="1">
      <alignment horizontal="center" wrapText="1"/>
    </xf>
    <xf numFmtId="164" fontId="7" fillId="3" borderId="34" xfId="4" applyNumberFormat="1" applyFont="1" applyFill="1" applyBorder="1" applyAlignment="1">
      <alignment horizontal="center"/>
    </xf>
    <xf numFmtId="164" fontId="7" fillId="3" borderId="34" xfId="3" applyFont="1" applyFill="1" applyBorder="1" applyAlignment="1">
      <alignment horizontal="center" wrapText="1"/>
    </xf>
    <xf numFmtId="164" fontId="7" fillId="0" borderId="34" xfId="3" applyFont="1" applyBorder="1" applyAlignment="1">
      <alignment horizontal="center" wrapText="1"/>
    </xf>
    <xf numFmtId="16" fontId="7" fillId="0" borderId="15" xfId="0" applyNumberFormat="1" applyFont="1" applyBorder="1" applyAlignment="1">
      <alignment horizontal="center" wrapText="1"/>
    </xf>
    <xf numFmtId="0" fontId="7" fillId="0" borderId="9" xfId="0" applyFont="1" applyBorder="1" applyAlignment="1">
      <alignment horizontal="center" wrapText="1"/>
    </xf>
    <xf numFmtId="164" fontId="7" fillId="3" borderId="9" xfId="3" applyFont="1" applyFill="1" applyBorder="1" applyAlignment="1">
      <alignment horizontal="center" wrapText="1"/>
    </xf>
    <xf numFmtId="165" fontId="7" fillId="9" borderId="42" xfId="4" applyNumberFormat="1" applyFont="1" applyFill="1" applyBorder="1" applyAlignment="1">
      <alignment horizontal="center" vertical="center" wrapText="1"/>
    </xf>
    <xf numFmtId="164" fontId="7" fillId="9" borderId="42" xfId="1" applyFont="1" applyFill="1" applyBorder="1" applyAlignment="1">
      <alignment horizontal="center" vertical="center" wrapText="1"/>
    </xf>
    <xf numFmtId="167" fontId="11" fillId="3" borderId="42" xfId="4" applyNumberFormat="1" applyFont="1" applyFill="1" applyBorder="1" applyAlignment="1">
      <alignment horizontal="center" vertical="center" wrapText="1"/>
    </xf>
    <xf numFmtId="0" fontId="11" fillId="3" borderId="34" xfId="4" applyFont="1" applyFill="1" applyBorder="1" applyAlignment="1">
      <alignment horizontal="center" vertical="center" wrapText="1"/>
    </xf>
    <xf numFmtId="164" fontId="46" fillId="0" borderId="34" xfId="1" applyFont="1" applyBorder="1" applyAlignment="1">
      <alignment horizontal="center" vertical="center"/>
    </xf>
    <xf numFmtId="0" fontId="15" fillId="5" borderId="48" xfId="8" applyFont="1" applyFill="1" applyBorder="1" applyAlignment="1">
      <alignment horizontal="center" vertical="center"/>
    </xf>
    <xf numFmtId="1" fontId="15" fillId="5" borderId="48" xfId="8" applyNumberFormat="1" applyFont="1" applyFill="1" applyBorder="1" applyAlignment="1">
      <alignment horizontal="center" vertical="center"/>
    </xf>
    <xf numFmtId="164" fontId="7" fillId="3" borderId="34" xfId="1" applyFont="1" applyFill="1" applyBorder="1" applyAlignment="1">
      <alignment horizontal="center" vertical="center"/>
    </xf>
    <xf numFmtId="164" fontId="21" fillId="3" borderId="34" xfId="4" applyNumberFormat="1" applyFont="1" applyFill="1" applyBorder="1" applyAlignment="1">
      <alignment horizontal="center" vertical="center" wrapText="1"/>
    </xf>
    <xf numFmtId="0" fontId="11" fillId="3" borderId="34" xfId="3" applyNumberFormat="1" applyFont="1" applyFill="1" applyBorder="1" applyAlignment="1">
      <alignment horizontal="center" vertical="center" wrapText="1"/>
    </xf>
    <xf numFmtId="0" fontId="7" fillId="3" borderId="34" xfId="3" applyNumberFormat="1" applyFont="1" applyFill="1" applyBorder="1" applyAlignment="1">
      <alignment horizontal="center" wrapText="1"/>
    </xf>
    <xf numFmtId="16" fontId="7" fillId="0" borderId="15" xfId="0" applyNumberFormat="1" applyFont="1" applyBorder="1" applyAlignment="1">
      <alignment horizontal="center" vertical="center" wrapText="1"/>
    </xf>
    <xf numFmtId="164" fontId="25" fillId="3" borderId="34" xfId="6" applyNumberFormat="1" applyFont="1" applyFill="1" applyBorder="1" applyAlignment="1">
      <alignment horizontal="center" vertical="center" wrapText="1"/>
    </xf>
    <xf numFmtId="164" fontId="11" fillId="3" borderId="34" xfId="4" applyNumberFormat="1" applyFont="1" applyFill="1" applyBorder="1" applyAlignment="1">
      <alignment horizontal="center" wrapText="1"/>
    </xf>
    <xf numFmtId="164" fontId="11" fillId="3" borderId="34" xfId="4" quotePrefix="1" applyNumberFormat="1" applyFont="1" applyFill="1" applyBorder="1" applyAlignment="1">
      <alignment horizontal="center" wrapText="1"/>
    </xf>
    <xf numFmtId="164" fontId="11" fillId="3" borderId="34" xfId="4" applyNumberFormat="1" applyFont="1" applyFill="1" applyBorder="1" applyAlignment="1">
      <alignment horizontal="center"/>
    </xf>
    <xf numFmtId="164" fontId="11" fillId="3" borderId="34" xfId="3" applyFont="1" applyFill="1" applyBorder="1" applyAlignment="1">
      <alignment horizontal="center" wrapText="1"/>
    </xf>
    <xf numFmtId="164" fontId="11" fillId="12" borderId="34" xfId="4" applyNumberFormat="1" applyFont="1" applyFill="1" applyBorder="1" applyAlignment="1">
      <alignment horizontal="center" vertical="center" wrapText="1"/>
    </xf>
    <xf numFmtId="1" fontId="25" fillId="0" borderId="9" xfId="3" applyNumberFormat="1" applyFont="1" applyBorder="1" applyAlignment="1">
      <alignment horizontal="center" vertical="center"/>
    </xf>
    <xf numFmtId="164" fontId="11" fillId="9" borderId="35" xfId="1" applyFont="1" applyFill="1" applyBorder="1" applyAlignment="1">
      <alignment horizontal="center" vertical="center"/>
    </xf>
    <xf numFmtId="165" fontId="25" fillId="3" borderId="34" xfId="4" applyNumberFormat="1" applyFont="1" applyFill="1" applyBorder="1" applyAlignment="1">
      <alignment horizontal="center" vertical="center"/>
    </xf>
    <xf numFmtId="1" fontId="25" fillId="3" borderId="34" xfId="4" applyNumberFormat="1" applyFont="1" applyFill="1" applyBorder="1" applyAlignment="1">
      <alignment horizontal="center" vertical="center"/>
    </xf>
    <xf numFmtId="167" fontId="7" fillId="0" borderId="17" xfId="4" applyNumberFormat="1" applyFont="1" applyBorder="1" applyAlignment="1">
      <alignment horizontal="center" vertical="center" wrapText="1"/>
    </xf>
    <xf numFmtId="164" fontId="25" fillId="0" borderId="11" xfId="4" applyNumberFormat="1" applyFont="1" applyBorder="1" applyAlignment="1">
      <alignment horizontal="center" vertical="center" wrapText="1"/>
    </xf>
    <xf numFmtId="167" fontId="11" fillId="0" borderId="2" xfId="4" applyNumberFormat="1" applyFont="1" applyBorder="1" applyAlignment="1">
      <alignment horizontal="center" vertical="center" wrapText="1"/>
    </xf>
    <xf numFmtId="167" fontId="7" fillId="3" borderId="37" xfId="4" applyNumberFormat="1" applyFont="1" applyFill="1" applyBorder="1" applyAlignment="1">
      <alignment horizontal="center" vertical="center" wrapText="1"/>
    </xf>
    <xf numFmtId="165" fontId="11" fillId="0" borderId="34" xfId="4" applyNumberFormat="1" applyFont="1" applyBorder="1" applyAlignment="1">
      <alignment horizontal="center" vertical="center"/>
    </xf>
    <xf numFmtId="1" fontId="11" fillId="0" borderId="34" xfId="4" applyNumberFormat="1" applyFont="1" applyBorder="1" applyAlignment="1">
      <alignment horizontal="center" vertical="center"/>
    </xf>
    <xf numFmtId="164" fontId="51" fillId="9" borderId="36" xfId="1" applyFont="1" applyFill="1" applyBorder="1" applyAlignment="1">
      <alignment horizontal="center" vertical="center" wrapText="1"/>
    </xf>
    <xf numFmtId="165" fontId="25" fillId="3" borderId="9" xfId="4" applyNumberFormat="1" applyFont="1" applyFill="1" applyBorder="1" applyAlignment="1">
      <alignment horizontal="center" vertical="center" wrapText="1"/>
    </xf>
    <xf numFmtId="0" fontId="58" fillId="16" borderId="34" xfId="0" applyFont="1" applyFill="1" applyBorder="1" applyAlignment="1"/>
    <xf numFmtId="0" fontId="58" fillId="16" borderId="34" xfId="0" applyFont="1" applyFill="1" applyBorder="1" applyAlignment="1">
      <alignment horizontal="center"/>
    </xf>
    <xf numFmtId="168" fontId="58" fillId="16" borderId="34" xfId="0" applyNumberFormat="1" applyFont="1" applyFill="1" applyBorder="1" applyAlignment="1">
      <alignment horizontal="center"/>
    </xf>
    <xf numFmtId="168" fontId="58" fillId="16" borderId="34" xfId="0" applyNumberFormat="1" applyFont="1" applyFill="1" applyBorder="1" applyAlignment="1">
      <alignment horizontal="center" vertical="center"/>
    </xf>
    <xf numFmtId="0" fontId="0" fillId="0" borderId="0" xfId="0" applyFont="1" applyFill="1" applyAlignment="1"/>
    <xf numFmtId="0" fontId="59" fillId="0" borderId="34" xfId="0" applyFont="1" applyFill="1" applyBorder="1" applyAlignment="1">
      <alignment horizontal="center" vertical="center"/>
    </xf>
    <xf numFmtId="0" fontId="60" fillId="0" borderId="34" xfId="0" applyFont="1" applyFill="1" applyBorder="1" applyAlignment="1">
      <alignment horizontal="center" vertical="center"/>
    </xf>
    <xf numFmtId="16" fontId="61" fillId="0" borderId="34" xfId="0" applyNumberFormat="1" applyFont="1" applyFill="1" applyBorder="1" applyAlignment="1">
      <alignment horizontal="center" vertical="center"/>
    </xf>
    <xf numFmtId="0" fontId="62" fillId="0" borderId="34" xfId="0" applyFont="1" applyFill="1" applyBorder="1" applyAlignment="1">
      <alignment horizontal="center" vertical="center"/>
    </xf>
    <xf numFmtId="49" fontId="14" fillId="0" borderId="34" xfId="0" applyNumberFormat="1" applyFont="1" applyFill="1" applyBorder="1" applyAlignment="1">
      <alignment horizontal="center" vertical="center" wrapText="1"/>
    </xf>
    <xf numFmtId="0" fontId="0" fillId="0" borderId="0" xfId="0" applyFont="1" applyFill="1" applyAlignment="1">
      <alignment wrapText="1"/>
    </xf>
    <xf numFmtId="49" fontId="63" fillId="0" borderId="34" xfId="0" applyNumberFormat="1" applyFont="1" applyFill="1" applyBorder="1" applyAlignment="1">
      <alignment horizontal="center" vertical="center" wrapText="1"/>
    </xf>
    <xf numFmtId="16" fontId="64" fillId="0" borderId="34" xfId="0" applyNumberFormat="1" applyFont="1" applyFill="1" applyBorder="1" applyAlignment="1">
      <alignment horizontal="center" vertical="center"/>
    </xf>
    <xf numFmtId="0" fontId="60" fillId="0" borderId="34" xfId="0" applyFont="1" applyBorder="1" applyAlignment="1">
      <alignment horizontal="center" vertical="center"/>
    </xf>
    <xf numFmtId="16" fontId="64" fillId="0" borderId="34" xfId="0" applyNumberFormat="1" applyFont="1" applyBorder="1" applyAlignment="1">
      <alignment horizontal="center" vertical="center"/>
    </xf>
    <xf numFmtId="0" fontId="63" fillId="0" borderId="34" xfId="0" applyFont="1" applyFill="1" applyBorder="1" applyAlignment="1">
      <alignment horizontal="center" vertical="center"/>
    </xf>
    <xf numFmtId="49" fontId="62" fillId="0" borderId="34" xfId="0" applyNumberFormat="1" applyFont="1" applyFill="1" applyBorder="1" applyAlignment="1">
      <alignment horizontal="center" vertical="center" wrapText="1"/>
    </xf>
    <xf numFmtId="0" fontId="0" fillId="3" borderId="0" xfId="0" applyFont="1" applyFill="1" applyAlignment="1"/>
    <xf numFmtId="16" fontId="61" fillId="0" borderId="34" xfId="0" applyNumberFormat="1" applyFont="1" applyBorder="1" applyAlignment="1">
      <alignment horizontal="center" vertical="center"/>
    </xf>
    <xf numFmtId="0" fontId="65" fillId="0" borderId="34" xfId="0" applyFont="1" applyBorder="1" applyAlignment="1">
      <alignment horizontal="center" vertical="center"/>
    </xf>
    <xf numFmtId="0" fontId="2" fillId="3" borderId="0" xfId="0" applyFont="1" applyFill="1" applyAlignment="1">
      <alignment horizontal="center" vertical="center" wrapText="1"/>
    </xf>
    <xf numFmtId="0" fontId="66" fillId="0" borderId="0" xfId="0" applyFont="1" applyFill="1" applyAlignment="1">
      <alignment horizontal="center" vertical="center"/>
    </xf>
    <xf numFmtId="0" fontId="61" fillId="0" borderId="0" xfId="0" applyFont="1" applyFill="1" applyAlignment="1">
      <alignment horizontal="center" vertical="center"/>
    </xf>
    <xf numFmtId="16" fontId="64" fillId="17" borderId="0" xfId="0" applyNumberFormat="1" applyFont="1" applyFill="1" applyAlignment="1">
      <alignment horizontal="center" vertical="center"/>
    </xf>
    <xf numFmtId="168" fontId="0" fillId="0" borderId="0" xfId="0" applyNumberFormat="1" applyFont="1" applyFill="1" applyAlignment="1">
      <alignment horizontal="center"/>
    </xf>
    <xf numFmtId="49" fontId="62"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67" fillId="16" borderId="0" xfId="0" applyNumberFormat="1" applyFont="1" applyFill="1" applyAlignment="1"/>
    <xf numFmtId="0" fontId="68" fillId="0" borderId="0" xfId="0" applyFont="1"/>
    <xf numFmtId="167" fontId="69" fillId="0" borderId="0" xfId="0" applyNumberFormat="1" applyFont="1" applyFill="1" applyAlignment="1"/>
    <xf numFmtId="167" fontId="70" fillId="0" borderId="0" xfId="0" applyNumberFormat="1" applyFont="1" applyFill="1" applyAlignment="1"/>
    <xf numFmtId="0" fontId="71" fillId="0" borderId="34" xfId="0" applyFont="1" applyFill="1" applyBorder="1" applyAlignment="1">
      <alignment horizontal="center" vertical="center"/>
    </xf>
    <xf numFmtId="0" fontId="72" fillId="0" borderId="34" xfId="0" applyFont="1" applyFill="1" applyBorder="1" applyAlignment="1">
      <alignment horizontal="center" vertical="center"/>
    </xf>
    <xf numFmtId="49" fontId="73" fillId="0" borderId="34" xfId="0" applyNumberFormat="1" applyFont="1" applyFill="1" applyBorder="1" applyAlignment="1">
      <alignment horizontal="center" vertical="center" wrapText="1"/>
    </xf>
    <xf numFmtId="168" fontId="58" fillId="16" borderId="33" xfId="0" applyNumberFormat="1" applyFont="1" applyFill="1" applyBorder="1" applyAlignment="1">
      <alignment horizontal="center"/>
    </xf>
    <xf numFmtId="168" fontId="58" fillId="16" borderId="37" xfId="0" applyNumberFormat="1" applyFont="1" applyFill="1" applyBorder="1" applyAlignment="1">
      <alignment horizontal="center"/>
    </xf>
    <xf numFmtId="0" fontId="2" fillId="3" borderId="4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0" fillId="3" borderId="35" xfId="0" applyFont="1" applyFill="1" applyBorder="1" applyAlignment="1">
      <alignment horizontal="center" wrapText="1"/>
    </xf>
    <xf numFmtId="0" fontId="0" fillId="3" borderId="3" xfId="0" applyFont="1" applyFill="1" applyBorder="1" applyAlignment="1">
      <alignment horizontal="center" wrapText="1"/>
    </xf>
    <xf numFmtId="0" fontId="0" fillId="3" borderId="2" xfId="0" applyFont="1" applyFill="1" applyBorder="1" applyAlignment="1">
      <alignment horizontal="center" wrapText="1"/>
    </xf>
    <xf numFmtId="164" fontId="28" fillId="0" borderId="9" xfId="12" applyNumberFormat="1" applyFont="1" applyBorder="1" applyAlignment="1">
      <alignment horizontal="left" vertical="center" wrapText="1"/>
    </xf>
    <xf numFmtId="0" fontId="28" fillId="0" borderId="9" xfId="12" applyFont="1" applyBorder="1" applyAlignment="1">
      <alignment vertical="center"/>
    </xf>
    <xf numFmtId="164" fontId="44" fillId="0" borderId="9" xfId="3" applyFont="1" applyBorder="1" applyAlignment="1">
      <alignment horizontal="left" vertical="center"/>
    </xf>
    <xf numFmtId="0" fontId="38" fillId="0" borderId="9" xfId="0" applyFont="1" applyBorder="1" applyAlignment="1">
      <alignment vertical="center"/>
    </xf>
    <xf numFmtId="165" fontId="11" fillId="9" borderId="14" xfId="4" applyNumberFormat="1" applyFont="1" applyFill="1" applyBorder="1" applyAlignment="1">
      <alignment horizontal="center" vertical="center"/>
    </xf>
    <xf numFmtId="165" fontId="11" fillId="9" borderId="15" xfId="4" applyNumberFormat="1" applyFont="1" applyFill="1" applyBorder="1" applyAlignment="1">
      <alignment horizontal="center" vertical="center"/>
    </xf>
    <xf numFmtId="164" fontId="11" fillId="9" borderId="14" xfId="1" applyFont="1" applyFill="1" applyBorder="1" applyAlignment="1">
      <alignment horizontal="center" vertical="center" wrapText="1"/>
    </xf>
    <xf numFmtId="164" fontId="11" fillId="9" borderId="15" xfId="1" applyFont="1" applyFill="1" applyBorder="1" applyAlignment="1">
      <alignment horizontal="center" vertical="center" wrapText="1"/>
    </xf>
    <xf numFmtId="164" fontId="11" fillId="0" borderId="14" xfId="4" applyNumberFormat="1" applyFont="1" applyBorder="1" applyAlignment="1">
      <alignment horizontal="center" vertical="center" wrapText="1"/>
    </xf>
    <xf numFmtId="164" fontId="11" fillId="0" borderId="15" xfId="4" applyNumberFormat="1" applyFont="1" applyBorder="1" applyAlignment="1">
      <alignment horizontal="center" vertical="center" wrapText="1"/>
    </xf>
    <xf numFmtId="164" fontId="7" fillId="0" borderId="14" xfId="4" applyNumberFormat="1" applyFont="1" applyBorder="1" applyAlignment="1">
      <alignment horizontal="center" vertical="center" wrapText="1"/>
    </xf>
    <xf numFmtId="164" fontId="7" fillId="0" borderId="15" xfId="4" applyNumberFormat="1" applyFont="1" applyBorder="1" applyAlignment="1">
      <alignment horizontal="center" vertical="center" wrapText="1"/>
    </xf>
    <xf numFmtId="165" fontId="28" fillId="9" borderId="9" xfId="4" applyNumberFormat="1" applyFont="1" applyFill="1" applyBorder="1" applyAlignment="1">
      <alignment horizontal="center" vertical="center"/>
    </xf>
    <xf numFmtId="0" fontId="42" fillId="9" borderId="9" xfId="2" applyFont="1" applyFill="1" applyBorder="1" applyAlignment="1">
      <alignment horizontal="center" vertical="center"/>
    </xf>
    <xf numFmtId="165" fontId="28" fillId="9" borderId="9" xfId="4" applyNumberFormat="1" applyFont="1" applyFill="1" applyBorder="1" applyAlignment="1">
      <alignment horizontal="center" vertical="center" wrapText="1"/>
    </xf>
    <xf numFmtId="0" fontId="42" fillId="9" borderId="9" xfId="2" applyFont="1" applyFill="1" applyBorder="1" applyAlignment="1">
      <alignment horizontal="center" vertical="center" wrapText="1"/>
    </xf>
    <xf numFmtId="164" fontId="11" fillId="0" borderId="14" xfId="4" applyNumberFormat="1" applyFont="1" applyFill="1" applyBorder="1" applyAlignment="1">
      <alignment horizontal="center" vertical="center" wrapText="1"/>
    </xf>
    <xf numFmtId="164" fontId="11" fillId="0" borderId="15" xfId="4" applyNumberFormat="1" applyFont="1" applyFill="1" applyBorder="1" applyAlignment="1">
      <alignment horizontal="center" vertical="center" wrapText="1"/>
    </xf>
    <xf numFmtId="0" fontId="33" fillId="11" borderId="12" xfId="0" applyFont="1" applyFill="1" applyBorder="1" applyAlignment="1">
      <alignment horizontal="center" vertical="center" wrapText="1"/>
    </xf>
    <xf numFmtId="0" fontId="33" fillId="11" borderId="25" xfId="0" applyFont="1" applyFill="1" applyBorder="1" applyAlignment="1">
      <alignment horizontal="center" vertical="center" wrapText="1"/>
    </xf>
    <xf numFmtId="0" fontId="33" fillId="11" borderId="11" xfId="0" applyFont="1" applyFill="1" applyBorder="1" applyAlignment="1">
      <alignment horizontal="center" vertical="center" wrapText="1"/>
    </xf>
    <xf numFmtId="164" fontId="33" fillId="8" borderId="9" xfId="1" applyFont="1" applyFill="1" applyBorder="1" applyAlignment="1">
      <alignment horizontal="left" vertical="center"/>
    </xf>
    <xf numFmtId="165" fontId="31" fillId="8" borderId="9" xfId="5" applyFont="1" applyFill="1" applyBorder="1" applyAlignment="1">
      <alignment horizontal="left" vertical="center"/>
    </xf>
    <xf numFmtId="0" fontId="11" fillId="0" borderId="33" xfId="0" applyFont="1" applyBorder="1" applyAlignment="1">
      <alignment horizontal="left" wrapText="1"/>
    </xf>
    <xf numFmtId="0" fontId="11" fillId="0" borderId="36" xfId="0" applyFont="1" applyBorder="1" applyAlignment="1">
      <alignment horizontal="left" wrapText="1"/>
    </xf>
    <xf numFmtId="0" fontId="11" fillId="0" borderId="37" xfId="0" applyFont="1" applyBorder="1" applyAlignment="1">
      <alignment horizontal="left" wrapText="1"/>
    </xf>
    <xf numFmtId="164" fontId="35" fillId="0" borderId="9" xfId="12" applyNumberFormat="1" applyFont="1" applyBorder="1" applyAlignment="1">
      <alignment horizontal="left" vertical="center" wrapText="1"/>
    </xf>
    <xf numFmtId="0" fontId="35" fillId="0" borderId="9" xfId="12" applyFont="1" applyBorder="1" applyAlignment="1">
      <alignment vertical="center"/>
    </xf>
    <xf numFmtId="164" fontId="6" fillId="0" borderId="9" xfId="3" applyFont="1" applyBorder="1" applyAlignment="1">
      <alignment horizontal="left" vertical="center"/>
    </xf>
    <xf numFmtId="0" fontId="0" fillId="0" borderId="9" xfId="0" applyBorder="1" applyAlignment="1">
      <alignment vertical="center"/>
    </xf>
    <xf numFmtId="1" fontId="16" fillId="9" borderId="2" xfId="10" applyNumberFormat="1" applyFont="1" applyFill="1" applyBorder="1" applyAlignment="1" applyProtection="1">
      <alignment horizontal="left" vertical="center" wrapText="1"/>
      <protection locked="0"/>
    </xf>
    <xf numFmtId="1" fontId="16" fillId="9" borderId="34" xfId="10" applyNumberFormat="1" applyFont="1" applyFill="1" applyBorder="1" applyAlignment="1" applyProtection="1">
      <alignment horizontal="left" vertical="center"/>
      <protection locked="0"/>
    </xf>
    <xf numFmtId="1" fontId="16" fillId="9" borderId="3" xfId="1" applyNumberFormat="1" applyFont="1" applyFill="1" applyBorder="1" applyAlignment="1" applyProtection="1">
      <alignment horizontal="center" vertical="center" wrapText="1"/>
      <protection locked="0"/>
    </xf>
    <xf numFmtId="1" fontId="16" fillId="9" borderId="2" xfId="1" applyNumberFormat="1" applyFont="1" applyFill="1" applyBorder="1" applyAlignment="1" applyProtection="1">
      <alignment horizontal="center" vertical="center" wrapText="1"/>
      <protection locked="0"/>
    </xf>
    <xf numFmtId="165" fontId="11" fillId="9" borderId="9" xfId="4" applyNumberFormat="1" applyFont="1" applyFill="1" applyBorder="1" applyAlignment="1">
      <alignment horizontal="center" vertical="center"/>
    </xf>
    <xf numFmtId="165" fontId="8" fillId="9" borderId="9" xfId="4" applyNumberFormat="1" applyFont="1" applyFill="1" applyBorder="1" applyAlignment="1">
      <alignment horizontal="center" vertical="center"/>
    </xf>
    <xf numFmtId="0" fontId="0" fillId="9" borderId="9" xfId="2" applyFont="1" applyFill="1" applyBorder="1" applyAlignment="1">
      <alignment horizontal="center" vertical="center"/>
    </xf>
    <xf numFmtId="165" fontId="8" fillId="9" borderId="9" xfId="4" applyNumberFormat="1" applyFont="1" applyFill="1" applyBorder="1" applyAlignment="1">
      <alignment horizontal="center" vertical="center" wrapText="1"/>
    </xf>
    <xf numFmtId="0" fontId="0" fillId="9" borderId="9" xfId="2" applyFont="1" applyFill="1" applyBorder="1" applyAlignment="1">
      <alignment horizontal="center" vertical="center" wrapText="1"/>
    </xf>
    <xf numFmtId="165" fontId="11" fillId="9" borderId="14" xfId="4" applyNumberFormat="1" applyFont="1" applyFill="1" applyBorder="1" applyAlignment="1">
      <alignment horizontal="center" vertical="center" wrapText="1"/>
    </xf>
    <xf numFmtId="165" fontId="11" fillId="9" borderId="13" xfId="4" applyNumberFormat="1" applyFont="1" applyFill="1" applyBorder="1" applyAlignment="1">
      <alignment horizontal="center" vertical="center" wrapText="1"/>
    </xf>
    <xf numFmtId="165" fontId="11" fillId="9" borderId="15" xfId="4" applyNumberFormat="1" applyFont="1" applyFill="1" applyBorder="1" applyAlignment="1">
      <alignment horizontal="center" vertical="center" wrapText="1"/>
    </xf>
    <xf numFmtId="164" fontId="5" fillId="0" borderId="9" xfId="3" applyFont="1" applyBorder="1" applyAlignment="1">
      <alignment horizontal="left" vertical="center" wrapText="1"/>
    </xf>
    <xf numFmtId="164" fontId="23" fillId="0" borderId="14" xfId="3" applyFont="1" applyBorder="1" applyAlignment="1">
      <alignment horizontal="left" vertical="center" wrapText="1"/>
    </xf>
    <xf numFmtId="164" fontId="23" fillId="0" borderId="13" xfId="3" applyFont="1" applyBorder="1" applyAlignment="1">
      <alignment horizontal="left" vertical="center" wrapText="1"/>
    </xf>
    <xf numFmtId="164" fontId="23" fillId="0" borderId="15" xfId="3" applyFont="1" applyBorder="1" applyAlignment="1">
      <alignment horizontal="left" vertical="center" wrapText="1"/>
    </xf>
    <xf numFmtId="164" fontId="33" fillId="8" borderId="9" xfId="1" applyFont="1" applyFill="1" applyBorder="1" applyAlignment="1">
      <alignment horizontal="center" vertical="center"/>
    </xf>
    <xf numFmtId="164" fontId="33" fillId="8" borderId="22" xfId="1" applyFont="1" applyFill="1" applyBorder="1" applyAlignment="1">
      <alignment horizontal="left" vertical="center"/>
    </xf>
    <xf numFmtId="164" fontId="33" fillId="8" borderId="27" xfId="1" applyFont="1" applyFill="1" applyBorder="1" applyAlignment="1">
      <alignment horizontal="left" vertical="center"/>
    </xf>
    <xf numFmtId="164" fontId="33" fillId="8" borderId="14" xfId="1" applyFont="1" applyFill="1" applyBorder="1" applyAlignment="1">
      <alignment horizontal="left" vertical="center"/>
    </xf>
    <xf numFmtId="164" fontId="33" fillId="8" borderId="13" xfId="1" applyFont="1" applyFill="1" applyBorder="1" applyAlignment="1">
      <alignment horizontal="left" vertical="center"/>
    </xf>
    <xf numFmtId="164" fontId="11" fillId="0" borderId="14" xfId="1" applyFont="1" applyBorder="1">
      <alignment vertical="center"/>
    </xf>
    <xf numFmtId="164" fontId="11" fillId="0" borderId="13" xfId="1" applyFont="1" applyBorder="1">
      <alignment vertical="center"/>
    </xf>
    <xf numFmtId="164" fontId="11" fillId="0" borderId="15" xfId="1" applyFont="1" applyBorder="1">
      <alignment vertical="center"/>
    </xf>
    <xf numFmtId="164" fontId="5" fillId="0" borderId="14" xfId="3" applyFont="1" applyBorder="1" applyAlignment="1">
      <alignment horizontal="left" vertical="center" wrapText="1"/>
    </xf>
    <xf numFmtId="164" fontId="5" fillId="0" borderId="13" xfId="3" applyFont="1" applyBorder="1" applyAlignment="1">
      <alignment horizontal="left" vertical="center" wrapText="1"/>
    </xf>
    <xf numFmtId="164" fontId="5" fillId="0" borderId="15" xfId="3" applyFont="1" applyBorder="1" applyAlignment="1">
      <alignment horizontal="left" vertical="center" wrapText="1"/>
    </xf>
    <xf numFmtId="164" fontId="6" fillId="0" borderId="14" xfId="3" applyFont="1" applyBorder="1" applyAlignment="1">
      <alignment horizontal="left" vertical="center" wrapText="1"/>
    </xf>
    <xf numFmtId="164" fontId="6" fillId="0" borderId="13" xfId="3" applyFont="1" applyBorder="1" applyAlignment="1">
      <alignment horizontal="left" vertical="center" wrapText="1"/>
    </xf>
    <xf numFmtId="164" fontId="6" fillId="0" borderId="15" xfId="3" applyFont="1" applyBorder="1" applyAlignment="1">
      <alignment horizontal="left" vertical="center" wrapText="1"/>
    </xf>
    <xf numFmtId="164" fontId="33" fillId="8" borderId="15" xfId="1" applyFont="1" applyFill="1" applyBorder="1" applyAlignment="1">
      <alignment horizontal="left" vertical="center"/>
    </xf>
    <xf numFmtId="165" fontId="31" fillId="8" borderId="14" xfId="5" applyFont="1" applyFill="1" applyBorder="1" applyAlignment="1">
      <alignment horizontal="left" vertical="center"/>
    </xf>
    <xf numFmtId="165" fontId="31" fillId="8" borderId="13" xfId="5" applyFont="1" applyFill="1" applyBorder="1" applyAlignment="1">
      <alignment horizontal="left" vertical="center"/>
    </xf>
    <xf numFmtId="165" fontId="31" fillId="8" borderId="15" xfId="5" applyFont="1" applyFill="1" applyBorder="1" applyAlignment="1">
      <alignment horizontal="left" vertical="center"/>
    </xf>
    <xf numFmtId="165" fontId="32" fillId="9" borderId="9" xfId="4" applyNumberFormat="1" applyFont="1" applyFill="1" applyBorder="1" applyAlignment="1">
      <alignment horizontal="center" vertical="center"/>
    </xf>
    <xf numFmtId="165" fontId="32" fillId="9" borderId="9" xfId="4" applyNumberFormat="1" applyFont="1" applyFill="1" applyBorder="1" applyAlignment="1">
      <alignment horizontal="center" vertical="center" wrapText="1"/>
    </xf>
    <xf numFmtId="165" fontId="11" fillId="9" borderId="9" xfId="4" applyNumberFormat="1" applyFont="1" applyFill="1" applyBorder="1" applyAlignment="1">
      <alignment horizontal="center" vertical="center" wrapText="1"/>
    </xf>
    <xf numFmtId="164" fontId="11" fillId="9" borderId="14" xfId="1" applyFont="1" applyFill="1" applyBorder="1" applyAlignment="1">
      <alignment horizontal="center" vertical="center"/>
    </xf>
    <xf numFmtId="164" fontId="11" fillId="9" borderId="13" xfId="1" applyFont="1" applyFill="1" applyBorder="1" applyAlignment="1">
      <alignment horizontal="center" vertical="center"/>
    </xf>
    <xf numFmtId="164" fontId="11" fillId="9" borderId="15" xfId="1" applyFont="1" applyFill="1" applyBorder="1" applyAlignment="1">
      <alignment horizontal="center" vertical="center"/>
    </xf>
    <xf numFmtId="164" fontId="28" fillId="0" borderId="14" xfId="3" applyFont="1" applyBorder="1" applyAlignment="1">
      <alignment horizontal="left" vertical="center" wrapText="1"/>
    </xf>
    <xf numFmtId="164" fontId="28" fillId="0" borderId="13" xfId="3" applyFont="1" applyBorder="1" applyAlignment="1">
      <alignment horizontal="left" vertical="center" wrapText="1"/>
    </xf>
    <xf numFmtId="164" fontId="32" fillId="2" borderId="14" xfId="3" applyFont="1" applyFill="1" applyBorder="1" applyAlignment="1">
      <alignment horizontal="left" vertical="center" wrapText="1"/>
    </xf>
    <xf numFmtId="164" fontId="32" fillId="2" borderId="13" xfId="3" applyFont="1" applyFill="1" applyBorder="1" applyAlignment="1">
      <alignment horizontal="left" vertical="center" wrapText="1"/>
    </xf>
    <xf numFmtId="164" fontId="32" fillId="2" borderId="15" xfId="3" applyFont="1" applyFill="1" applyBorder="1" applyAlignment="1">
      <alignment horizontal="left" vertical="center" wrapText="1"/>
    </xf>
    <xf numFmtId="164" fontId="6" fillId="0" borderId="28" xfId="3" applyFont="1" applyBorder="1" applyAlignment="1">
      <alignment horizontal="left" vertical="center" wrapText="1"/>
    </xf>
    <xf numFmtId="164" fontId="6" fillId="0" borderId="29" xfId="3" applyFont="1" applyBorder="1" applyAlignment="1">
      <alignment horizontal="left" vertical="center" wrapText="1"/>
    </xf>
    <xf numFmtId="164" fontId="6" fillId="0" borderId="30" xfId="3" applyFont="1" applyBorder="1" applyAlignment="1">
      <alignment horizontal="left" vertical="center" wrapText="1"/>
    </xf>
    <xf numFmtId="165" fontId="11" fillId="9" borderId="33" xfId="4" applyNumberFormat="1" applyFont="1" applyFill="1" applyBorder="1" applyAlignment="1">
      <alignment horizontal="center" vertical="center" wrapText="1"/>
    </xf>
    <xf numFmtId="165" fontId="11" fillId="9" borderId="36" xfId="4" applyNumberFormat="1" applyFont="1" applyFill="1" applyBorder="1" applyAlignment="1">
      <alignment horizontal="center" vertical="center" wrapText="1"/>
    </xf>
    <xf numFmtId="164" fontId="5" fillId="0" borderId="16" xfId="3" applyFont="1" applyBorder="1" applyAlignment="1">
      <alignment horizontal="left" vertical="center" wrapText="1"/>
    </xf>
    <xf numFmtId="164" fontId="5" fillId="0" borderId="17" xfId="3" applyFont="1" applyBorder="1" applyAlignment="1">
      <alignment horizontal="left" vertical="center" wrapText="1"/>
    </xf>
    <xf numFmtId="164" fontId="5" fillId="0" borderId="5" xfId="3" applyFont="1" applyBorder="1" applyAlignment="1">
      <alignment horizontal="left" vertical="center" wrapText="1"/>
    </xf>
    <xf numFmtId="164" fontId="6" fillId="0" borderId="33" xfId="3" applyFont="1" applyBorder="1" applyAlignment="1">
      <alignment horizontal="left" vertical="center" wrapText="1"/>
    </xf>
    <xf numFmtId="164" fontId="6" fillId="0" borderId="36" xfId="3" applyFont="1" applyBorder="1" applyAlignment="1">
      <alignment horizontal="left" vertical="center" wrapText="1"/>
    </xf>
    <xf numFmtId="1" fontId="16" fillId="10" borderId="2" xfId="10" applyNumberFormat="1" applyFont="1" applyFill="1" applyBorder="1" applyAlignment="1" applyProtection="1">
      <alignment horizontal="center" vertical="center" wrapText="1"/>
      <protection locked="0"/>
    </xf>
    <xf numFmtId="1" fontId="16" fillId="10" borderId="2" xfId="10" applyNumberFormat="1" applyFont="1" applyFill="1" applyBorder="1" applyAlignment="1" applyProtection="1">
      <alignment horizontal="left" vertical="center" wrapText="1"/>
      <protection locked="0"/>
    </xf>
    <xf numFmtId="1" fontId="16" fillId="10" borderId="3" xfId="1" applyNumberFormat="1" applyFont="1" applyFill="1" applyBorder="1" applyAlignment="1" applyProtection="1">
      <alignment horizontal="center" vertical="center" wrapText="1"/>
      <protection locked="0"/>
    </xf>
    <xf numFmtId="164" fontId="21" fillId="10" borderId="2" xfId="1" applyFont="1" applyFill="1" applyBorder="1" applyAlignment="1">
      <alignment horizontal="center" vertical="center"/>
    </xf>
    <xf numFmtId="0" fontId="18" fillId="10" borderId="2" xfId="2" applyFont="1" applyFill="1" applyBorder="1" applyAlignment="1">
      <alignment horizontal="center" wrapText="1"/>
    </xf>
    <xf numFmtId="165" fontId="8" fillId="9" borderId="10"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wrapText="1"/>
    </xf>
    <xf numFmtId="164" fontId="6" fillId="0" borderId="22" xfId="3" applyFont="1" applyBorder="1" applyAlignment="1">
      <alignment horizontal="left" vertical="center" wrapText="1"/>
    </xf>
    <xf numFmtId="164" fontId="6" fillId="0" borderId="27" xfId="3" applyFont="1" applyBorder="1" applyAlignment="1">
      <alignment horizontal="left" vertical="center" wrapText="1"/>
    </xf>
    <xf numFmtId="164" fontId="6" fillId="0" borderId="24" xfId="3" applyFont="1" applyBorder="1" applyAlignment="1">
      <alignment horizontal="left" vertical="center" wrapText="1"/>
    </xf>
    <xf numFmtId="164" fontId="6" fillId="0" borderId="23" xfId="3" applyFont="1" applyBorder="1" applyAlignment="1">
      <alignment horizontal="left" vertical="center" wrapText="1"/>
    </xf>
    <xf numFmtId="164" fontId="6" fillId="0" borderId="20" xfId="3" applyFont="1" applyBorder="1" applyAlignment="1">
      <alignment horizontal="left" vertical="center" wrapText="1"/>
    </xf>
    <xf numFmtId="164" fontId="6" fillId="0" borderId="26" xfId="3" applyFont="1" applyBorder="1" applyAlignment="1">
      <alignment horizontal="left" vertical="center" wrapText="1"/>
    </xf>
    <xf numFmtId="164" fontId="33" fillId="8" borderId="4" xfId="1" applyFont="1" applyFill="1" applyBorder="1" applyAlignment="1">
      <alignment horizontal="center" vertical="center"/>
    </xf>
    <xf numFmtId="164" fontId="33" fillId="8" borderId="16" xfId="1" applyFont="1" applyFill="1" applyBorder="1" applyAlignment="1">
      <alignment horizontal="left" vertical="center"/>
    </xf>
    <xf numFmtId="164" fontId="33" fillId="8" borderId="17" xfId="1" applyFont="1" applyFill="1" applyBorder="1" applyAlignment="1">
      <alignment horizontal="left" vertical="center"/>
    </xf>
    <xf numFmtId="164" fontId="33" fillId="8" borderId="5" xfId="1" applyFont="1" applyFill="1" applyBorder="1" applyAlignment="1">
      <alignment horizontal="left" vertical="center"/>
    </xf>
    <xf numFmtId="165" fontId="31" fillId="8" borderId="33" xfId="5" applyFont="1" applyFill="1" applyBorder="1" applyAlignment="1">
      <alignment horizontal="left" vertical="center" wrapText="1"/>
    </xf>
    <xf numFmtId="165" fontId="31" fillId="8" borderId="36" xfId="5" applyFont="1" applyFill="1" applyBorder="1" applyAlignment="1">
      <alignment horizontal="left" vertical="center" wrapText="1"/>
    </xf>
    <xf numFmtId="165" fontId="31" fillId="8" borderId="37" xfId="5" applyFont="1" applyFill="1" applyBorder="1" applyAlignment="1">
      <alignment horizontal="left" vertical="center" wrapText="1"/>
    </xf>
    <xf numFmtId="165" fontId="31" fillId="8" borderId="38" xfId="5" applyFont="1" applyFill="1" applyBorder="1" applyAlignment="1">
      <alignment horizontal="left" vertical="center"/>
    </xf>
    <xf numFmtId="165" fontId="31" fillId="8" borderId="39" xfId="5" applyFont="1" applyFill="1" applyBorder="1" applyAlignment="1">
      <alignment horizontal="left" vertical="center"/>
    </xf>
    <xf numFmtId="165" fontId="31" fillId="8" borderId="40" xfId="5" applyFont="1" applyFill="1" applyBorder="1" applyAlignment="1">
      <alignment horizontal="left" vertical="center"/>
    </xf>
    <xf numFmtId="165" fontId="11" fillId="9" borderId="12" xfId="4" applyNumberFormat="1" applyFont="1" applyFill="1" applyBorder="1" applyAlignment="1">
      <alignment horizontal="center" vertical="center" wrapText="1"/>
    </xf>
    <xf numFmtId="164" fontId="11" fillId="3" borderId="16" xfId="3" applyFont="1" applyFill="1" applyBorder="1" applyAlignment="1">
      <alignment horizontal="left" vertical="center" wrapText="1"/>
    </xf>
    <xf numFmtId="164" fontId="11" fillId="3" borderId="17" xfId="3" applyFont="1" applyFill="1" applyBorder="1" applyAlignment="1">
      <alignment horizontal="left" vertical="center" wrapText="1"/>
    </xf>
    <xf numFmtId="164" fontId="11" fillId="3" borderId="5" xfId="3" applyFont="1" applyFill="1" applyBorder="1" applyAlignment="1">
      <alignment horizontal="left" vertical="center" wrapText="1"/>
    </xf>
    <xf numFmtId="164" fontId="11" fillId="3" borderId="33" xfId="3" applyFont="1" applyFill="1" applyBorder="1" applyAlignment="1">
      <alignment horizontal="left" vertical="center" wrapText="1"/>
    </xf>
    <xf numFmtId="164" fontId="11" fillId="3" borderId="36" xfId="3" applyFont="1" applyFill="1" applyBorder="1" applyAlignment="1">
      <alignment horizontal="left" vertical="center" wrapText="1"/>
    </xf>
    <xf numFmtId="164" fontId="11" fillId="3" borderId="37" xfId="3" applyFont="1" applyFill="1" applyBorder="1" applyAlignment="1">
      <alignment horizontal="left" vertical="center" wrapText="1"/>
    </xf>
    <xf numFmtId="165" fontId="31" fillId="8" borderId="14" xfId="5" applyFont="1" applyFill="1" applyBorder="1" applyAlignment="1">
      <alignment horizontal="left" vertical="center" wrapText="1"/>
    </xf>
    <xf numFmtId="165" fontId="31" fillId="8" borderId="13" xfId="5" applyFont="1" applyFill="1" applyBorder="1" applyAlignment="1">
      <alignment horizontal="left" vertical="center" wrapText="1"/>
    </xf>
    <xf numFmtId="165" fontId="31" fillId="8" borderId="15" xfId="5" applyFont="1" applyFill="1" applyBorder="1" applyAlignment="1">
      <alignment horizontal="left" vertical="center" wrapText="1"/>
    </xf>
    <xf numFmtId="165" fontId="11" fillId="9" borderId="12" xfId="4" applyNumberFormat="1" applyFont="1" applyFill="1" applyBorder="1" applyAlignment="1">
      <alignment horizontal="center" vertical="center"/>
    </xf>
    <xf numFmtId="165" fontId="8" fillId="9" borderId="12" xfId="4" applyNumberFormat="1" applyFont="1" applyFill="1" applyBorder="1" applyAlignment="1">
      <alignment horizontal="center" vertical="center"/>
    </xf>
    <xf numFmtId="165" fontId="8" fillId="9" borderId="12" xfId="4" applyNumberFormat="1" applyFont="1" applyFill="1" applyBorder="1" applyAlignment="1">
      <alignment horizontal="center" vertical="center" wrapText="1"/>
    </xf>
    <xf numFmtId="165" fontId="11" fillId="9" borderId="37" xfId="4" applyNumberFormat="1" applyFont="1" applyFill="1" applyBorder="1" applyAlignment="1">
      <alignment horizontal="center" vertical="center" wrapText="1"/>
    </xf>
    <xf numFmtId="164" fontId="53" fillId="2" borderId="34" xfId="3" applyFont="1" applyFill="1" applyBorder="1" applyAlignment="1">
      <alignment horizontal="left" vertical="center" wrapText="1"/>
    </xf>
    <xf numFmtId="164" fontId="5" fillId="2" borderId="34" xfId="3" applyFont="1" applyFill="1" applyBorder="1" applyAlignment="1">
      <alignment horizontal="left" vertical="center" wrapText="1"/>
    </xf>
    <xf numFmtId="164" fontId="6" fillId="2" borderId="34" xfId="3" applyFont="1" applyFill="1" applyBorder="1" applyAlignment="1">
      <alignment horizontal="left" vertical="center" wrapText="1"/>
    </xf>
    <xf numFmtId="164" fontId="49" fillId="8" borderId="34" xfId="1" applyFont="1" applyFill="1" applyBorder="1" applyAlignment="1">
      <alignment horizontal="center" vertical="center" wrapText="1"/>
    </xf>
    <xf numFmtId="164" fontId="49" fillId="8" borderId="34" xfId="1" applyFont="1" applyFill="1" applyBorder="1" applyAlignment="1">
      <alignment horizontal="center" vertical="center"/>
    </xf>
    <xf numFmtId="164" fontId="33" fillId="8" borderId="33" xfId="1" applyFont="1" applyFill="1" applyBorder="1" applyAlignment="1">
      <alignment horizontal="left" vertical="center"/>
    </xf>
    <xf numFmtId="164" fontId="33" fillId="8" borderId="36" xfId="1" applyFont="1" applyFill="1" applyBorder="1" applyAlignment="1">
      <alignment horizontal="left" vertical="center"/>
    </xf>
    <xf numFmtId="164" fontId="33" fillId="8" borderId="37" xfId="1" applyFont="1" applyFill="1" applyBorder="1" applyAlignment="1">
      <alignment horizontal="left" vertical="center"/>
    </xf>
    <xf numFmtId="165" fontId="31" fillId="8" borderId="33" xfId="5" applyFont="1" applyFill="1" applyBorder="1" applyAlignment="1">
      <alignment horizontal="left" vertical="center"/>
    </xf>
    <xf numFmtId="165" fontId="31" fillId="8" borderId="36" xfId="5" applyFont="1" applyFill="1" applyBorder="1" applyAlignment="1">
      <alignment horizontal="left" vertical="center"/>
    </xf>
    <xf numFmtId="165" fontId="31" fillId="8" borderId="37" xfId="5" applyFont="1" applyFill="1" applyBorder="1" applyAlignment="1">
      <alignment horizontal="left" vertical="center"/>
    </xf>
    <xf numFmtId="165" fontId="11" fillId="9" borderId="34" xfId="4" applyNumberFormat="1" applyFont="1" applyFill="1" applyBorder="1" applyAlignment="1">
      <alignment horizontal="center" vertical="center"/>
    </xf>
    <xf numFmtId="165" fontId="8" fillId="9" borderId="34" xfId="4" applyNumberFormat="1" applyFont="1" applyFill="1" applyBorder="1" applyAlignment="1">
      <alignment horizontal="center" vertical="center"/>
    </xf>
    <xf numFmtId="165" fontId="8" fillId="9" borderId="34" xfId="4" applyNumberFormat="1" applyFont="1" applyFill="1" applyBorder="1" applyAlignment="1">
      <alignment horizontal="center" vertical="center" wrapText="1"/>
    </xf>
    <xf numFmtId="165" fontId="11" fillId="9" borderId="34" xfId="4" applyNumberFormat="1" applyFont="1" applyFill="1" applyBorder="1" applyAlignment="1">
      <alignment horizontal="center" vertical="center" wrapText="1"/>
    </xf>
    <xf numFmtId="164" fontId="5" fillId="0" borderId="34" xfId="3" applyFont="1" applyBorder="1" applyAlignment="1">
      <alignment horizontal="left" vertical="center" wrapText="1"/>
    </xf>
    <xf numFmtId="164" fontId="30" fillId="0" borderId="34" xfId="3" applyFont="1" applyBorder="1" applyAlignment="1">
      <alignment horizontal="left" vertical="center" wrapText="1"/>
    </xf>
    <xf numFmtId="164" fontId="36" fillId="0" borderId="34" xfId="3" applyFont="1" applyBorder="1" applyAlignment="1">
      <alignment horizontal="left" vertical="center" wrapText="1"/>
    </xf>
    <xf numFmtId="164" fontId="29" fillId="0" borderId="34" xfId="12" applyNumberFormat="1" applyBorder="1" applyAlignment="1">
      <alignment horizontal="left" vertical="center" wrapText="1"/>
    </xf>
    <xf numFmtId="164" fontId="11" fillId="3" borderId="34" xfId="3" applyFont="1" applyFill="1" applyBorder="1" applyAlignment="1">
      <alignment horizontal="left" vertical="center" wrapText="1"/>
    </xf>
    <xf numFmtId="164" fontId="21" fillId="3" borderId="33" xfId="3" applyFont="1" applyFill="1" applyBorder="1" applyAlignment="1">
      <alignment horizontal="left" vertical="center" wrapText="1"/>
    </xf>
    <xf numFmtId="164" fontId="2" fillId="3" borderId="33" xfId="3" applyFill="1" applyBorder="1" applyAlignment="1">
      <alignment horizontal="left" vertical="center"/>
    </xf>
    <xf numFmtId="164" fontId="33" fillId="8" borderId="34" xfId="1" applyFont="1" applyFill="1" applyBorder="1" applyAlignment="1">
      <alignment horizontal="center" vertical="center" wrapText="1"/>
    </xf>
    <xf numFmtId="164" fontId="33" fillId="8" borderId="34" xfId="1" applyFont="1" applyFill="1" applyBorder="1" applyAlignment="1">
      <alignment horizontal="left" vertical="center"/>
    </xf>
    <xf numFmtId="165" fontId="31" fillId="8" borderId="34" xfId="5" applyFont="1" applyFill="1" applyBorder="1" applyAlignment="1">
      <alignment horizontal="left" vertical="center"/>
    </xf>
    <xf numFmtId="164" fontId="5" fillId="2" borderId="14" xfId="3" applyFont="1" applyFill="1" applyBorder="1" applyAlignment="1">
      <alignment horizontal="left" vertical="center" wrapText="1"/>
    </xf>
    <xf numFmtId="164" fontId="6" fillId="2" borderId="14" xfId="3" applyFont="1" applyFill="1" applyBorder="1" applyAlignment="1">
      <alignment horizontal="left" vertical="center" wrapText="1"/>
    </xf>
    <xf numFmtId="164" fontId="6" fillId="0" borderId="9" xfId="3" applyFont="1" applyBorder="1" applyAlignment="1">
      <alignment horizontal="left" vertical="center" wrapText="1"/>
    </xf>
    <xf numFmtId="165" fontId="11" fillId="9" borderId="35" xfId="4" applyNumberFormat="1" applyFont="1" applyFill="1" applyBorder="1" applyAlignment="1">
      <alignment horizontal="center" vertical="center" wrapText="1"/>
    </xf>
    <xf numFmtId="164" fontId="11" fillId="9" borderId="34" xfId="1" applyFont="1" applyFill="1" applyBorder="1" applyAlignment="1">
      <alignment horizontal="center" vertical="center"/>
    </xf>
    <xf numFmtId="164" fontId="11" fillId="9" borderId="35" xfId="1" applyFont="1" applyFill="1" applyBorder="1" applyAlignment="1">
      <alignment horizontal="center" vertical="center"/>
    </xf>
    <xf numFmtId="164" fontId="11" fillId="9" borderId="33" xfId="1" applyFont="1" applyFill="1" applyBorder="1" applyAlignment="1">
      <alignment horizontal="center" vertical="center"/>
    </xf>
    <xf numFmtId="164" fontId="6" fillId="0" borderId="37" xfId="3" applyFont="1" applyBorder="1" applyAlignment="1">
      <alignment horizontal="left" vertical="center" wrapText="1"/>
    </xf>
    <xf numFmtId="164" fontId="6" fillId="3" borderId="6" xfId="3" applyFont="1" applyFill="1" applyBorder="1" applyAlignment="1">
      <alignment horizontal="center" vertical="center" wrapText="1"/>
    </xf>
    <xf numFmtId="165" fontId="11" fillId="9" borderId="35" xfId="4" applyNumberFormat="1" applyFont="1" applyFill="1" applyBorder="1" applyAlignment="1">
      <alignment horizontal="center" vertical="center"/>
    </xf>
    <xf numFmtId="165" fontId="8" fillId="9" borderId="35" xfId="4" applyNumberFormat="1" applyFont="1" applyFill="1" applyBorder="1" applyAlignment="1">
      <alignment horizontal="center" vertical="center"/>
    </xf>
    <xf numFmtId="165" fontId="7" fillId="9" borderId="9" xfId="4" applyNumberFormat="1" applyFont="1" applyFill="1" applyBorder="1" applyAlignment="1">
      <alignment horizontal="center" vertical="center" wrapText="1"/>
    </xf>
    <xf numFmtId="164" fontId="11" fillId="9" borderId="21" xfId="1" applyFont="1" applyFill="1" applyBorder="1" applyAlignment="1">
      <alignment horizontal="center" vertical="center"/>
    </xf>
    <xf numFmtId="164" fontId="25" fillId="0" borderId="33" xfId="3" applyFont="1" applyBorder="1" applyAlignment="1">
      <alignment horizontal="left" vertical="top" wrapText="1"/>
    </xf>
    <xf numFmtId="164" fontId="35" fillId="0" borderId="33" xfId="12" applyNumberFormat="1" applyFont="1" applyBorder="1" applyAlignment="1">
      <alignment horizontal="left" vertical="center" wrapText="1"/>
    </xf>
    <xf numFmtId="164" fontId="33" fillId="8" borderId="34" xfId="1" applyFont="1" applyFill="1" applyBorder="1" applyAlignment="1">
      <alignment horizontal="center" vertical="center"/>
    </xf>
    <xf numFmtId="165" fontId="56" fillId="8" borderId="33" xfId="5" applyFont="1" applyFill="1" applyBorder="1" applyAlignment="1">
      <alignment horizontal="left" vertical="center"/>
    </xf>
    <xf numFmtId="165" fontId="56" fillId="8" borderId="36" xfId="5" applyFont="1" applyFill="1" applyBorder="1" applyAlignment="1">
      <alignment horizontal="left" vertical="center"/>
    </xf>
    <xf numFmtId="165" fontId="56" fillId="8" borderId="37" xfId="5" applyFont="1" applyFill="1" applyBorder="1" applyAlignment="1">
      <alignment horizontal="left" vertical="center"/>
    </xf>
    <xf numFmtId="165" fontId="12" fillId="8" borderId="33" xfId="5" applyFont="1" applyFill="1" applyBorder="1" applyAlignment="1">
      <alignment horizontal="left" vertical="center"/>
    </xf>
    <xf numFmtId="165" fontId="12" fillId="8" borderId="36" xfId="5" applyFont="1" applyFill="1" applyBorder="1" applyAlignment="1">
      <alignment horizontal="left" vertical="center"/>
    </xf>
    <xf numFmtId="165" fontId="12" fillId="8" borderId="37" xfId="5" applyFont="1" applyFill="1" applyBorder="1" applyAlignment="1">
      <alignment horizontal="left" vertical="center"/>
    </xf>
    <xf numFmtId="165" fontId="7" fillId="9" borderId="9" xfId="4" applyNumberFormat="1" applyFont="1" applyFill="1" applyBorder="1" applyAlignment="1">
      <alignment horizontal="center" vertical="center"/>
    </xf>
    <xf numFmtId="165" fontId="33" fillId="8" borderId="14" xfId="5" applyFont="1" applyFill="1" applyBorder="1" applyAlignment="1">
      <alignment horizontal="left" vertical="center"/>
    </xf>
    <xf numFmtId="165" fontId="55" fillId="8" borderId="14" xfId="5" applyFont="1" applyFill="1" applyBorder="1" applyAlignment="1">
      <alignment horizontal="left" vertical="center"/>
    </xf>
    <xf numFmtId="165" fontId="7" fillId="9" borderId="44" xfId="4" applyNumberFormat="1" applyFont="1" applyFill="1" applyBorder="1" applyAlignment="1">
      <alignment horizontal="center" vertical="center"/>
    </xf>
    <xf numFmtId="165" fontId="7" fillId="9" borderId="34" xfId="4" applyNumberFormat="1" applyFont="1" applyFill="1" applyBorder="1" applyAlignment="1">
      <alignment horizontal="center" vertical="center"/>
    </xf>
    <xf numFmtId="164" fontId="28" fillId="0" borderId="34" xfId="12" applyNumberFormat="1" applyFont="1" applyBorder="1" applyAlignment="1">
      <alignment horizontal="left" vertical="center"/>
    </xf>
    <xf numFmtId="164" fontId="33" fillId="0" borderId="34" xfId="3" applyFont="1" applyBorder="1" applyAlignment="1">
      <alignment horizontal="left" vertical="center" wrapText="1"/>
    </xf>
    <xf numFmtId="164" fontId="41" fillId="8" borderId="18" xfId="1" applyFont="1" applyFill="1" applyBorder="1" applyAlignment="1">
      <alignment horizontal="center" vertical="center" wrapText="1"/>
    </xf>
    <xf numFmtId="164" fontId="41" fillId="8" borderId="44" xfId="1" applyFont="1" applyFill="1" applyBorder="1" applyAlignment="1">
      <alignment horizontal="center" vertical="center" wrapText="1"/>
    </xf>
    <xf numFmtId="164" fontId="38" fillId="8" borderId="43" xfId="1" applyFont="1" applyFill="1" applyBorder="1" applyAlignment="1">
      <alignment horizontal="left" vertical="center"/>
    </xf>
    <xf numFmtId="164" fontId="38" fillId="8" borderId="19" xfId="1" applyFont="1" applyFill="1" applyBorder="1" applyAlignment="1">
      <alignment horizontal="left" vertical="center"/>
    </xf>
    <xf numFmtId="165" fontId="38" fillId="8" borderId="34" xfId="5" applyFont="1" applyFill="1" applyBorder="1" applyAlignment="1">
      <alignment horizontal="left" vertical="center" wrapText="1"/>
    </xf>
    <xf numFmtId="165" fontId="38" fillId="8" borderId="42" xfId="5" applyFont="1" applyFill="1" applyBorder="1" applyAlignment="1">
      <alignment horizontal="left" vertical="center" wrapText="1"/>
    </xf>
    <xf numFmtId="165" fontId="38" fillId="8" borderId="34" xfId="5" applyFont="1" applyFill="1" applyBorder="1" applyAlignment="1">
      <alignment horizontal="left" vertical="center"/>
    </xf>
    <xf numFmtId="165" fontId="38" fillId="8" borderId="42" xfId="5" applyFont="1" applyFill="1" applyBorder="1" applyAlignment="1">
      <alignment horizontal="left" vertical="center"/>
    </xf>
    <xf numFmtId="164" fontId="33" fillId="0" borderId="47" xfId="3" applyFont="1" applyBorder="1" applyAlignment="1">
      <alignment horizontal="left" vertical="center" wrapText="1"/>
    </xf>
    <xf numFmtId="164" fontId="33" fillId="0" borderId="45" xfId="3" applyFont="1" applyBorder="1" applyAlignment="1">
      <alignment horizontal="left" vertical="center" wrapText="1"/>
    </xf>
    <xf numFmtId="164" fontId="33" fillId="0" borderId="46" xfId="3" applyFont="1" applyBorder="1" applyAlignment="1">
      <alignment horizontal="left" vertical="center" wrapText="1"/>
    </xf>
    <xf numFmtId="164" fontId="6" fillId="3" borderId="31" xfId="3" applyFont="1" applyFill="1" applyBorder="1" applyAlignment="1">
      <alignment horizontal="center" vertical="center" wrapText="1"/>
    </xf>
    <xf numFmtId="164" fontId="41" fillId="8" borderId="34" xfId="1" applyFont="1" applyFill="1" applyBorder="1" applyAlignment="1">
      <alignment horizontal="center" vertical="center"/>
    </xf>
    <xf numFmtId="164" fontId="38" fillId="8" borderId="34" xfId="1" applyFont="1" applyFill="1" applyBorder="1">
      <alignment vertical="center"/>
    </xf>
    <xf numFmtId="165" fontId="39" fillId="8" borderId="34" xfId="5" applyFont="1" applyFill="1" applyBorder="1">
      <alignment vertical="center"/>
    </xf>
    <xf numFmtId="165" fontId="2" fillId="9" borderId="34" xfId="4" applyNumberFormat="1" applyFont="1" applyFill="1" applyBorder="1" applyAlignment="1">
      <alignment horizontal="center" vertical="center"/>
    </xf>
    <xf numFmtId="164" fontId="21" fillId="9" borderId="34" xfId="1" applyFont="1" applyFill="1" applyBorder="1" applyAlignment="1">
      <alignment horizontal="center" vertical="center" wrapText="1"/>
    </xf>
    <xf numFmtId="164" fontId="11" fillId="9" borderId="34" xfId="1" applyFont="1" applyFill="1" applyBorder="1" applyAlignment="1">
      <alignment horizontal="center" vertical="center" wrapText="1"/>
    </xf>
    <xf numFmtId="164" fontId="33" fillId="0" borderId="34" xfId="12" applyNumberFormat="1" applyFont="1" applyBorder="1" applyAlignment="1">
      <alignment horizontal="center" vertical="center"/>
    </xf>
    <xf numFmtId="164" fontId="38" fillId="8" borderId="34" xfId="1" applyFont="1" applyFill="1" applyBorder="1" applyAlignment="1">
      <alignment horizontal="left" vertical="center"/>
    </xf>
    <xf numFmtId="164" fontId="39" fillId="8" borderId="34" xfId="1" applyFont="1" applyFill="1" applyBorder="1" applyAlignment="1">
      <alignment horizontal="left" vertical="center"/>
    </xf>
    <xf numFmtId="164" fontId="28" fillId="0" borderId="33" xfId="12" applyNumberFormat="1" applyFont="1" applyBorder="1" applyAlignment="1">
      <alignment horizontal="left" vertical="center"/>
    </xf>
    <xf numFmtId="164" fontId="28" fillId="0" borderId="36" xfId="12" applyNumberFormat="1" applyFont="1" applyBorder="1" applyAlignment="1">
      <alignment horizontal="left" vertical="center"/>
    </xf>
    <xf numFmtId="164" fontId="28" fillId="0" borderId="37" xfId="12" applyNumberFormat="1" applyFont="1" applyBorder="1" applyAlignment="1">
      <alignment horizontal="left" vertical="center"/>
    </xf>
    <xf numFmtId="164" fontId="24" fillId="0" borderId="34" xfId="3" applyFont="1" applyBorder="1" applyAlignment="1">
      <alignment horizontal="left" vertical="center" wrapText="1"/>
    </xf>
    <xf numFmtId="164" fontId="40" fillId="8" borderId="34" xfId="1" applyFont="1" applyFill="1" applyBorder="1" applyAlignment="1">
      <alignment horizontal="center" vertical="center"/>
    </xf>
    <xf numFmtId="165" fontId="39" fillId="8" borderId="34" xfId="5" applyFont="1" applyFill="1" applyBorder="1" applyAlignment="1">
      <alignment horizontal="left" vertical="center"/>
    </xf>
    <xf numFmtId="164" fontId="11" fillId="0" borderId="34" xfId="3" applyFont="1" applyBorder="1" applyAlignment="1">
      <alignment horizontal="left" vertical="center" wrapText="1"/>
    </xf>
    <xf numFmtId="164" fontId="40" fillId="8" borderId="34" xfId="1" applyFont="1" applyFill="1" applyBorder="1" applyAlignment="1">
      <alignment horizontal="center" vertical="center" wrapText="1"/>
    </xf>
    <xf numFmtId="165" fontId="2" fillId="9" borderId="34" xfId="4" applyNumberFormat="1" applyFont="1" applyFill="1" applyBorder="1" applyAlignment="1">
      <alignment horizontal="center" vertical="center" wrapText="1"/>
    </xf>
    <xf numFmtId="164" fontId="5" fillId="0" borderId="34" xfId="3" applyFont="1" applyBorder="1" applyAlignment="1">
      <alignment vertical="center" wrapText="1"/>
    </xf>
    <xf numFmtId="164" fontId="5" fillId="0" borderId="33" xfId="3" applyFont="1" applyBorder="1" applyAlignment="1">
      <alignment vertical="center" wrapText="1"/>
    </xf>
    <xf numFmtId="164" fontId="6" fillId="0" borderId="34" xfId="3" applyFont="1" applyBorder="1" applyAlignment="1">
      <alignment horizontal="left" vertical="center" wrapText="1"/>
    </xf>
    <xf numFmtId="164" fontId="21" fillId="8" borderId="34" xfId="1" applyFont="1" applyFill="1" applyBorder="1" applyAlignment="1">
      <alignment horizontal="center" vertical="center"/>
    </xf>
    <xf numFmtId="164" fontId="10" fillId="8" borderId="34" xfId="1" applyFont="1" applyFill="1" applyBorder="1" applyAlignment="1">
      <alignment horizontal="left" vertical="center"/>
    </xf>
    <xf numFmtId="165" fontId="10" fillId="8" borderId="34" xfId="5" applyFont="1" applyFill="1" applyBorder="1" applyAlignment="1">
      <alignment horizontal="left" vertical="center" wrapText="1"/>
    </xf>
    <xf numFmtId="165" fontId="10" fillId="8" borderId="34" xfId="5" applyFont="1" applyFill="1" applyBorder="1" applyAlignment="1">
      <alignment horizontal="left" vertical="center"/>
    </xf>
    <xf numFmtId="164" fontId="48" fillId="8" borderId="34" xfId="1" applyFont="1" applyFill="1" applyBorder="1" applyAlignment="1">
      <alignment horizontal="center" vertical="center" wrapText="1"/>
    </xf>
    <xf numFmtId="164" fontId="23" fillId="8" borderId="34" xfId="1" applyFont="1" applyFill="1" applyBorder="1" applyAlignment="1">
      <alignment horizontal="left" vertical="center"/>
    </xf>
    <xf numFmtId="164" fontId="23" fillId="8" borderId="33" xfId="1" applyFont="1" applyFill="1" applyBorder="1" applyAlignment="1">
      <alignment horizontal="left" vertical="center"/>
    </xf>
    <xf numFmtId="165" fontId="6" fillId="9" borderId="34" xfId="4" applyNumberFormat="1" applyFont="1" applyFill="1" applyBorder="1" applyAlignment="1">
      <alignment horizontal="center" vertical="center"/>
    </xf>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19"/>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21"/>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23"/>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6" Type="http://schemas.openxmlformats.org/officeDocument/2006/relationships/hyperlink" Target="&#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abSelected="1" workbookViewId="0">
      <selection activeCell="O12" sqref="O12"/>
    </sheetView>
  </sheetViews>
  <sheetFormatPr defaultRowHeight="15"/>
  <cols>
    <col min="1" max="1" width="20.140625" style="277" customWidth="1"/>
    <col min="2" max="2" width="21.28515625" style="277" customWidth="1"/>
    <col min="3" max="7" width="12.42578125" style="277" customWidth="1"/>
    <col min="8" max="8" width="36.42578125" style="277" customWidth="1"/>
    <col min="9" max="256" width="9.140625" style="277"/>
    <col min="257" max="257" width="20.140625" style="277" customWidth="1"/>
    <col min="258" max="258" width="21.28515625" style="277" customWidth="1"/>
    <col min="259" max="263" width="12.42578125" style="277" customWidth="1"/>
    <col min="264" max="264" width="29" style="277" customWidth="1"/>
    <col min="265" max="512" width="9.140625" style="277"/>
    <col min="513" max="513" width="20.140625" style="277" customWidth="1"/>
    <col min="514" max="514" width="21.28515625" style="277" customWidth="1"/>
    <col min="515" max="519" width="12.42578125" style="277" customWidth="1"/>
    <col min="520" max="520" width="29" style="277" customWidth="1"/>
    <col min="521" max="768" width="9.140625" style="277"/>
    <col min="769" max="769" width="20.140625" style="277" customWidth="1"/>
    <col min="770" max="770" width="21.28515625" style="277" customWidth="1"/>
    <col min="771" max="775" width="12.42578125" style="277" customWidth="1"/>
    <col min="776" max="776" width="29" style="277" customWidth="1"/>
    <col min="777" max="1024" width="9.140625" style="277"/>
    <col min="1025" max="1025" width="20.140625" style="277" customWidth="1"/>
    <col min="1026" max="1026" width="21.28515625" style="277" customWidth="1"/>
    <col min="1027" max="1031" width="12.42578125" style="277" customWidth="1"/>
    <col min="1032" max="1032" width="29" style="277" customWidth="1"/>
    <col min="1033" max="1280" width="9.140625" style="277"/>
    <col min="1281" max="1281" width="20.140625" style="277" customWidth="1"/>
    <col min="1282" max="1282" width="21.28515625" style="277" customWidth="1"/>
    <col min="1283" max="1287" width="12.42578125" style="277" customWidth="1"/>
    <col min="1288" max="1288" width="29" style="277" customWidth="1"/>
    <col min="1289" max="1536" width="9.140625" style="277"/>
    <col min="1537" max="1537" width="20.140625" style="277" customWidth="1"/>
    <col min="1538" max="1538" width="21.28515625" style="277" customWidth="1"/>
    <col min="1539" max="1543" width="12.42578125" style="277" customWidth="1"/>
    <col min="1544" max="1544" width="29" style="277" customWidth="1"/>
    <col min="1545" max="1792" width="9.140625" style="277"/>
    <col min="1793" max="1793" width="20.140625" style="277" customWidth="1"/>
    <col min="1794" max="1794" width="21.28515625" style="277" customWidth="1"/>
    <col min="1795" max="1799" width="12.42578125" style="277" customWidth="1"/>
    <col min="1800" max="1800" width="29" style="277" customWidth="1"/>
    <col min="1801" max="2048" width="9.140625" style="277"/>
    <col min="2049" max="2049" width="20.140625" style="277" customWidth="1"/>
    <col min="2050" max="2050" width="21.28515625" style="277" customWidth="1"/>
    <col min="2051" max="2055" width="12.42578125" style="277" customWidth="1"/>
    <col min="2056" max="2056" width="29" style="277" customWidth="1"/>
    <col min="2057" max="2304" width="9.140625" style="277"/>
    <col min="2305" max="2305" width="20.140625" style="277" customWidth="1"/>
    <col min="2306" max="2306" width="21.28515625" style="277" customWidth="1"/>
    <col min="2307" max="2311" width="12.42578125" style="277" customWidth="1"/>
    <col min="2312" max="2312" width="29" style="277" customWidth="1"/>
    <col min="2313" max="2560" width="9.140625" style="277"/>
    <col min="2561" max="2561" width="20.140625" style="277" customWidth="1"/>
    <col min="2562" max="2562" width="21.28515625" style="277" customWidth="1"/>
    <col min="2563" max="2567" width="12.42578125" style="277" customWidth="1"/>
    <col min="2568" max="2568" width="29" style="277" customWidth="1"/>
    <col min="2569" max="2816" width="9.140625" style="277"/>
    <col min="2817" max="2817" width="20.140625" style="277" customWidth="1"/>
    <col min="2818" max="2818" width="21.28515625" style="277" customWidth="1"/>
    <col min="2819" max="2823" width="12.42578125" style="277" customWidth="1"/>
    <col min="2824" max="2824" width="29" style="277" customWidth="1"/>
    <col min="2825" max="3072" width="9.140625" style="277"/>
    <col min="3073" max="3073" width="20.140625" style="277" customWidth="1"/>
    <col min="3074" max="3074" width="21.28515625" style="277" customWidth="1"/>
    <col min="3075" max="3079" width="12.42578125" style="277" customWidth="1"/>
    <col min="3080" max="3080" width="29" style="277" customWidth="1"/>
    <col min="3081" max="3328" width="9.140625" style="277"/>
    <col min="3329" max="3329" width="20.140625" style="277" customWidth="1"/>
    <col min="3330" max="3330" width="21.28515625" style="277" customWidth="1"/>
    <col min="3331" max="3335" width="12.42578125" style="277" customWidth="1"/>
    <col min="3336" max="3336" width="29" style="277" customWidth="1"/>
    <col min="3337" max="3584" width="9.140625" style="277"/>
    <col min="3585" max="3585" width="20.140625" style="277" customWidth="1"/>
    <col min="3586" max="3586" width="21.28515625" style="277" customWidth="1"/>
    <col min="3587" max="3591" width="12.42578125" style="277" customWidth="1"/>
    <col min="3592" max="3592" width="29" style="277" customWidth="1"/>
    <col min="3593" max="3840" width="9.140625" style="277"/>
    <col min="3841" max="3841" width="20.140625" style="277" customWidth="1"/>
    <col min="3842" max="3842" width="21.28515625" style="277" customWidth="1"/>
    <col min="3843" max="3847" width="12.42578125" style="277" customWidth="1"/>
    <col min="3848" max="3848" width="29" style="277" customWidth="1"/>
    <col min="3849" max="4096" width="9.140625" style="277"/>
    <col min="4097" max="4097" width="20.140625" style="277" customWidth="1"/>
    <col min="4098" max="4098" width="21.28515625" style="277" customWidth="1"/>
    <col min="4099" max="4103" width="12.42578125" style="277" customWidth="1"/>
    <col min="4104" max="4104" width="29" style="277" customWidth="1"/>
    <col min="4105" max="4352" width="9.140625" style="277"/>
    <col min="4353" max="4353" width="20.140625" style="277" customWidth="1"/>
    <col min="4354" max="4354" width="21.28515625" style="277" customWidth="1"/>
    <col min="4355" max="4359" width="12.42578125" style="277" customWidth="1"/>
    <col min="4360" max="4360" width="29" style="277" customWidth="1"/>
    <col min="4361" max="4608" width="9.140625" style="277"/>
    <col min="4609" max="4609" width="20.140625" style="277" customWidth="1"/>
    <col min="4610" max="4610" width="21.28515625" style="277" customWidth="1"/>
    <col min="4611" max="4615" width="12.42578125" style="277" customWidth="1"/>
    <col min="4616" max="4616" width="29" style="277" customWidth="1"/>
    <col min="4617" max="4864" width="9.140625" style="277"/>
    <col min="4865" max="4865" width="20.140625" style="277" customWidth="1"/>
    <col min="4866" max="4866" width="21.28515625" style="277" customWidth="1"/>
    <col min="4867" max="4871" width="12.42578125" style="277" customWidth="1"/>
    <col min="4872" max="4872" width="29" style="277" customWidth="1"/>
    <col min="4873" max="5120" width="9.140625" style="277"/>
    <col min="5121" max="5121" width="20.140625" style="277" customWidth="1"/>
    <col min="5122" max="5122" width="21.28515625" style="277" customWidth="1"/>
    <col min="5123" max="5127" width="12.42578125" style="277" customWidth="1"/>
    <col min="5128" max="5128" width="29" style="277" customWidth="1"/>
    <col min="5129" max="5376" width="9.140625" style="277"/>
    <col min="5377" max="5377" width="20.140625" style="277" customWidth="1"/>
    <col min="5378" max="5378" width="21.28515625" style="277" customWidth="1"/>
    <col min="5379" max="5383" width="12.42578125" style="277" customWidth="1"/>
    <col min="5384" max="5384" width="29" style="277" customWidth="1"/>
    <col min="5385" max="5632" width="9.140625" style="277"/>
    <col min="5633" max="5633" width="20.140625" style="277" customWidth="1"/>
    <col min="5634" max="5634" width="21.28515625" style="277" customWidth="1"/>
    <col min="5635" max="5639" width="12.42578125" style="277" customWidth="1"/>
    <col min="5640" max="5640" width="29" style="277" customWidth="1"/>
    <col min="5641" max="5888" width="9.140625" style="277"/>
    <col min="5889" max="5889" width="20.140625" style="277" customWidth="1"/>
    <col min="5890" max="5890" width="21.28515625" style="277" customWidth="1"/>
    <col min="5891" max="5895" width="12.42578125" style="277" customWidth="1"/>
    <col min="5896" max="5896" width="29" style="277" customWidth="1"/>
    <col min="5897" max="6144" width="9.140625" style="277"/>
    <col min="6145" max="6145" width="20.140625" style="277" customWidth="1"/>
    <col min="6146" max="6146" width="21.28515625" style="277" customWidth="1"/>
    <col min="6147" max="6151" width="12.42578125" style="277" customWidth="1"/>
    <col min="6152" max="6152" width="29" style="277" customWidth="1"/>
    <col min="6153" max="6400" width="9.140625" style="277"/>
    <col min="6401" max="6401" width="20.140625" style="277" customWidth="1"/>
    <col min="6402" max="6402" width="21.28515625" style="277" customWidth="1"/>
    <col min="6403" max="6407" width="12.42578125" style="277" customWidth="1"/>
    <col min="6408" max="6408" width="29" style="277" customWidth="1"/>
    <col min="6409" max="6656" width="9.140625" style="277"/>
    <col min="6657" max="6657" width="20.140625" style="277" customWidth="1"/>
    <col min="6658" max="6658" width="21.28515625" style="277" customWidth="1"/>
    <col min="6659" max="6663" width="12.42578125" style="277" customWidth="1"/>
    <col min="6664" max="6664" width="29" style="277" customWidth="1"/>
    <col min="6665" max="6912" width="9.140625" style="277"/>
    <col min="6913" max="6913" width="20.140625" style="277" customWidth="1"/>
    <col min="6914" max="6914" width="21.28515625" style="277" customWidth="1"/>
    <col min="6915" max="6919" width="12.42578125" style="277" customWidth="1"/>
    <col min="6920" max="6920" width="29" style="277" customWidth="1"/>
    <col min="6921" max="7168" width="9.140625" style="277"/>
    <col min="7169" max="7169" width="20.140625" style="277" customWidth="1"/>
    <col min="7170" max="7170" width="21.28515625" style="277" customWidth="1"/>
    <col min="7171" max="7175" width="12.42578125" style="277" customWidth="1"/>
    <col min="7176" max="7176" width="29" style="277" customWidth="1"/>
    <col min="7177" max="7424" width="9.140625" style="277"/>
    <col min="7425" max="7425" width="20.140625" style="277" customWidth="1"/>
    <col min="7426" max="7426" width="21.28515625" style="277" customWidth="1"/>
    <col min="7427" max="7431" width="12.42578125" style="277" customWidth="1"/>
    <col min="7432" max="7432" width="29" style="277" customWidth="1"/>
    <col min="7433" max="7680" width="9.140625" style="277"/>
    <col min="7681" max="7681" width="20.140625" style="277" customWidth="1"/>
    <col min="7682" max="7682" width="21.28515625" style="277" customWidth="1"/>
    <col min="7683" max="7687" width="12.42578125" style="277" customWidth="1"/>
    <col min="7688" max="7688" width="29" style="277" customWidth="1"/>
    <col min="7689" max="7936" width="9.140625" style="277"/>
    <col min="7937" max="7937" width="20.140625" style="277" customWidth="1"/>
    <col min="7938" max="7938" width="21.28515625" style="277" customWidth="1"/>
    <col min="7939" max="7943" width="12.42578125" style="277" customWidth="1"/>
    <col min="7944" max="7944" width="29" style="277" customWidth="1"/>
    <col min="7945" max="8192" width="9.140625" style="277"/>
    <col min="8193" max="8193" width="20.140625" style="277" customWidth="1"/>
    <col min="8194" max="8194" width="21.28515625" style="277" customWidth="1"/>
    <col min="8195" max="8199" width="12.42578125" style="277" customWidth="1"/>
    <col min="8200" max="8200" width="29" style="277" customWidth="1"/>
    <col min="8201" max="8448" width="9.140625" style="277"/>
    <col min="8449" max="8449" width="20.140625" style="277" customWidth="1"/>
    <col min="8450" max="8450" width="21.28515625" style="277" customWidth="1"/>
    <col min="8451" max="8455" width="12.42578125" style="277" customWidth="1"/>
    <col min="8456" max="8456" width="29" style="277" customWidth="1"/>
    <col min="8457" max="8704" width="9.140625" style="277"/>
    <col min="8705" max="8705" width="20.140625" style="277" customWidth="1"/>
    <col min="8706" max="8706" width="21.28515625" style="277" customWidth="1"/>
    <col min="8707" max="8711" width="12.42578125" style="277" customWidth="1"/>
    <col min="8712" max="8712" width="29" style="277" customWidth="1"/>
    <col min="8713" max="8960" width="9.140625" style="277"/>
    <col min="8961" max="8961" width="20.140625" style="277" customWidth="1"/>
    <col min="8962" max="8962" width="21.28515625" style="277" customWidth="1"/>
    <col min="8963" max="8967" width="12.42578125" style="277" customWidth="1"/>
    <col min="8968" max="8968" width="29" style="277" customWidth="1"/>
    <col min="8969" max="9216" width="9.140625" style="277"/>
    <col min="9217" max="9217" width="20.140625" style="277" customWidth="1"/>
    <col min="9218" max="9218" width="21.28515625" style="277" customWidth="1"/>
    <col min="9219" max="9223" width="12.42578125" style="277" customWidth="1"/>
    <col min="9224" max="9224" width="29" style="277" customWidth="1"/>
    <col min="9225" max="9472" width="9.140625" style="277"/>
    <col min="9473" max="9473" width="20.140625" style="277" customWidth="1"/>
    <col min="9474" max="9474" width="21.28515625" style="277" customWidth="1"/>
    <col min="9475" max="9479" width="12.42578125" style="277" customWidth="1"/>
    <col min="9480" max="9480" width="29" style="277" customWidth="1"/>
    <col min="9481" max="9728" width="9.140625" style="277"/>
    <col min="9729" max="9729" width="20.140625" style="277" customWidth="1"/>
    <col min="9730" max="9730" width="21.28515625" style="277" customWidth="1"/>
    <col min="9731" max="9735" width="12.42578125" style="277" customWidth="1"/>
    <col min="9736" max="9736" width="29" style="277" customWidth="1"/>
    <col min="9737" max="9984" width="9.140625" style="277"/>
    <col min="9985" max="9985" width="20.140625" style="277" customWidth="1"/>
    <col min="9986" max="9986" width="21.28515625" style="277" customWidth="1"/>
    <col min="9987" max="9991" width="12.42578125" style="277" customWidth="1"/>
    <col min="9992" max="9992" width="29" style="277" customWidth="1"/>
    <col min="9993" max="10240" width="9.140625" style="277"/>
    <col min="10241" max="10241" width="20.140625" style="277" customWidth="1"/>
    <col min="10242" max="10242" width="21.28515625" style="277" customWidth="1"/>
    <col min="10243" max="10247" width="12.42578125" style="277" customWidth="1"/>
    <col min="10248" max="10248" width="29" style="277" customWidth="1"/>
    <col min="10249" max="10496" width="9.140625" style="277"/>
    <col min="10497" max="10497" width="20.140625" style="277" customWidth="1"/>
    <col min="10498" max="10498" width="21.28515625" style="277" customWidth="1"/>
    <col min="10499" max="10503" width="12.42578125" style="277" customWidth="1"/>
    <col min="10504" max="10504" width="29" style="277" customWidth="1"/>
    <col min="10505" max="10752" width="9.140625" style="277"/>
    <col min="10753" max="10753" width="20.140625" style="277" customWidth="1"/>
    <col min="10754" max="10754" width="21.28515625" style="277" customWidth="1"/>
    <col min="10755" max="10759" width="12.42578125" style="277" customWidth="1"/>
    <col min="10760" max="10760" width="29" style="277" customWidth="1"/>
    <col min="10761" max="11008" width="9.140625" style="277"/>
    <col min="11009" max="11009" width="20.140625" style="277" customWidth="1"/>
    <col min="11010" max="11010" width="21.28515625" style="277" customWidth="1"/>
    <col min="11011" max="11015" width="12.42578125" style="277" customWidth="1"/>
    <col min="11016" max="11016" width="29" style="277" customWidth="1"/>
    <col min="11017" max="11264" width="9.140625" style="277"/>
    <col min="11265" max="11265" width="20.140625" style="277" customWidth="1"/>
    <col min="11266" max="11266" width="21.28515625" style="277" customWidth="1"/>
    <col min="11267" max="11271" width="12.42578125" style="277" customWidth="1"/>
    <col min="11272" max="11272" width="29" style="277" customWidth="1"/>
    <col min="11273" max="11520" width="9.140625" style="277"/>
    <col min="11521" max="11521" width="20.140625" style="277" customWidth="1"/>
    <col min="11522" max="11522" width="21.28515625" style="277" customWidth="1"/>
    <col min="11523" max="11527" width="12.42578125" style="277" customWidth="1"/>
    <col min="11528" max="11528" width="29" style="277" customWidth="1"/>
    <col min="11529" max="11776" width="9.140625" style="277"/>
    <col min="11777" max="11777" width="20.140625" style="277" customWidth="1"/>
    <col min="11778" max="11778" width="21.28515625" style="277" customWidth="1"/>
    <col min="11779" max="11783" width="12.42578125" style="277" customWidth="1"/>
    <col min="11784" max="11784" width="29" style="277" customWidth="1"/>
    <col min="11785" max="12032" width="9.140625" style="277"/>
    <col min="12033" max="12033" width="20.140625" style="277" customWidth="1"/>
    <col min="12034" max="12034" width="21.28515625" style="277" customWidth="1"/>
    <col min="12035" max="12039" width="12.42578125" style="277" customWidth="1"/>
    <col min="12040" max="12040" width="29" style="277" customWidth="1"/>
    <col min="12041" max="12288" width="9.140625" style="277"/>
    <col min="12289" max="12289" width="20.140625" style="277" customWidth="1"/>
    <col min="12290" max="12290" width="21.28515625" style="277" customWidth="1"/>
    <col min="12291" max="12295" width="12.42578125" style="277" customWidth="1"/>
    <col min="12296" max="12296" width="29" style="277" customWidth="1"/>
    <col min="12297" max="12544" width="9.140625" style="277"/>
    <col min="12545" max="12545" width="20.140625" style="277" customWidth="1"/>
    <col min="12546" max="12546" width="21.28515625" style="277" customWidth="1"/>
    <col min="12547" max="12551" width="12.42578125" style="277" customWidth="1"/>
    <col min="12552" max="12552" width="29" style="277" customWidth="1"/>
    <col min="12553" max="12800" width="9.140625" style="277"/>
    <col min="12801" max="12801" width="20.140625" style="277" customWidth="1"/>
    <col min="12802" max="12802" width="21.28515625" style="277" customWidth="1"/>
    <col min="12803" max="12807" width="12.42578125" style="277" customWidth="1"/>
    <col min="12808" max="12808" width="29" style="277" customWidth="1"/>
    <col min="12809" max="13056" width="9.140625" style="277"/>
    <col min="13057" max="13057" width="20.140625" style="277" customWidth="1"/>
    <col min="13058" max="13058" width="21.28515625" style="277" customWidth="1"/>
    <col min="13059" max="13063" width="12.42578125" style="277" customWidth="1"/>
    <col min="13064" max="13064" width="29" style="277" customWidth="1"/>
    <col min="13065" max="13312" width="9.140625" style="277"/>
    <col min="13313" max="13313" width="20.140625" style="277" customWidth="1"/>
    <col min="13314" max="13314" width="21.28515625" style="277" customWidth="1"/>
    <col min="13315" max="13319" width="12.42578125" style="277" customWidth="1"/>
    <col min="13320" max="13320" width="29" style="277" customWidth="1"/>
    <col min="13321" max="13568" width="9.140625" style="277"/>
    <col min="13569" max="13569" width="20.140625" style="277" customWidth="1"/>
    <col min="13570" max="13570" width="21.28515625" style="277" customWidth="1"/>
    <col min="13571" max="13575" width="12.42578125" style="277" customWidth="1"/>
    <col min="13576" max="13576" width="29" style="277" customWidth="1"/>
    <col min="13577" max="13824" width="9.140625" style="277"/>
    <col min="13825" max="13825" width="20.140625" style="277" customWidth="1"/>
    <col min="13826" max="13826" width="21.28515625" style="277" customWidth="1"/>
    <col min="13827" max="13831" width="12.42578125" style="277" customWidth="1"/>
    <col min="13832" max="13832" width="29" style="277" customWidth="1"/>
    <col min="13833" max="14080" width="9.140625" style="277"/>
    <col min="14081" max="14081" width="20.140625" style="277" customWidth="1"/>
    <col min="14082" max="14082" width="21.28515625" style="277" customWidth="1"/>
    <col min="14083" max="14087" width="12.42578125" style="277" customWidth="1"/>
    <col min="14088" max="14088" width="29" style="277" customWidth="1"/>
    <col min="14089" max="14336" width="9.140625" style="277"/>
    <col min="14337" max="14337" width="20.140625" style="277" customWidth="1"/>
    <col min="14338" max="14338" width="21.28515625" style="277" customWidth="1"/>
    <col min="14339" max="14343" width="12.42578125" style="277" customWidth="1"/>
    <col min="14344" max="14344" width="29" style="277" customWidth="1"/>
    <col min="14345" max="14592" width="9.140625" style="277"/>
    <col min="14593" max="14593" width="20.140625" style="277" customWidth="1"/>
    <col min="14594" max="14594" width="21.28515625" style="277" customWidth="1"/>
    <col min="14595" max="14599" width="12.42578125" style="277" customWidth="1"/>
    <col min="14600" max="14600" width="29" style="277" customWidth="1"/>
    <col min="14601" max="14848" width="9.140625" style="277"/>
    <col min="14849" max="14849" width="20.140625" style="277" customWidth="1"/>
    <col min="14850" max="14850" width="21.28515625" style="277" customWidth="1"/>
    <col min="14851" max="14855" width="12.42578125" style="277" customWidth="1"/>
    <col min="14856" max="14856" width="29" style="277" customWidth="1"/>
    <col min="14857" max="15104" width="9.140625" style="277"/>
    <col min="15105" max="15105" width="20.140625" style="277" customWidth="1"/>
    <col min="15106" max="15106" width="21.28515625" style="277" customWidth="1"/>
    <col min="15107" max="15111" width="12.42578125" style="277" customWidth="1"/>
    <col min="15112" max="15112" width="29" style="277" customWidth="1"/>
    <col min="15113" max="15360" width="9.140625" style="277"/>
    <col min="15361" max="15361" width="20.140625" style="277" customWidth="1"/>
    <col min="15362" max="15362" width="21.28515625" style="277" customWidth="1"/>
    <col min="15363" max="15367" width="12.42578125" style="277" customWidth="1"/>
    <col min="15368" max="15368" width="29" style="277" customWidth="1"/>
    <col min="15369" max="15616" width="9.140625" style="277"/>
    <col min="15617" max="15617" width="20.140625" style="277" customWidth="1"/>
    <col min="15618" max="15618" width="21.28515625" style="277" customWidth="1"/>
    <col min="15619" max="15623" width="12.42578125" style="277" customWidth="1"/>
    <col min="15624" max="15624" width="29" style="277" customWidth="1"/>
    <col min="15625" max="15872" width="9.140625" style="277"/>
    <col min="15873" max="15873" width="20.140625" style="277" customWidth="1"/>
    <col min="15874" max="15874" width="21.28515625" style="277" customWidth="1"/>
    <col min="15875" max="15879" width="12.42578125" style="277" customWidth="1"/>
    <col min="15880" max="15880" width="29" style="277" customWidth="1"/>
    <col min="15881" max="16128" width="9.140625" style="277"/>
    <col min="16129" max="16129" width="20.140625" style="277" customWidth="1"/>
    <col min="16130" max="16130" width="21.28515625" style="277" customWidth="1"/>
    <col min="16131" max="16135" width="12.42578125" style="277" customWidth="1"/>
    <col min="16136" max="16136" width="29" style="277" customWidth="1"/>
    <col min="16137" max="16384" width="9.140625" style="277"/>
  </cols>
  <sheetData>
    <row r="2" spans="1:10" ht="15.75">
      <c r="A2" s="273" t="s">
        <v>523</v>
      </c>
      <c r="B2" s="274" t="s">
        <v>524</v>
      </c>
      <c r="C2" s="275" t="s">
        <v>525</v>
      </c>
      <c r="D2" s="275" t="s">
        <v>5</v>
      </c>
      <c r="E2" s="307" t="s">
        <v>9</v>
      </c>
      <c r="F2" s="308"/>
      <c r="G2" s="276" t="s">
        <v>526</v>
      </c>
      <c r="H2" s="275" t="s">
        <v>527</v>
      </c>
    </row>
    <row r="3" spans="1:10">
      <c r="A3" s="309" t="s">
        <v>528</v>
      </c>
      <c r="B3" s="278" t="s">
        <v>529</v>
      </c>
      <c r="C3" s="278" t="s">
        <v>530</v>
      </c>
      <c r="D3" s="279" t="s">
        <v>531</v>
      </c>
      <c r="E3" s="280">
        <v>44836</v>
      </c>
      <c r="F3" s="281" t="s">
        <v>532</v>
      </c>
      <c r="G3" s="282" t="s">
        <v>533</v>
      </c>
      <c r="H3" s="312" t="s">
        <v>534</v>
      </c>
      <c r="I3" s="283"/>
    </row>
    <row r="4" spans="1:10">
      <c r="A4" s="310"/>
      <c r="B4" s="278" t="s">
        <v>529</v>
      </c>
      <c r="C4" s="278" t="s">
        <v>535</v>
      </c>
      <c r="D4" s="279" t="s">
        <v>536</v>
      </c>
      <c r="E4" s="280">
        <v>44840</v>
      </c>
      <c r="F4" s="284" t="s">
        <v>537</v>
      </c>
      <c r="G4" s="282" t="s">
        <v>533</v>
      </c>
      <c r="H4" s="313"/>
    </row>
    <row r="5" spans="1:10">
      <c r="A5" s="310"/>
      <c r="B5" s="304" t="s">
        <v>573</v>
      </c>
      <c r="C5" s="304" t="s">
        <v>538</v>
      </c>
      <c r="D5" s="305" t="s">
        <v>574</v>
      </c>
      <c r="E5" s="280">
        <v>44843</v>
      </c>
      <c r="F5" s="281" t="s">
        <v>532</v>
      </c>
      <c r="G5" s="306" t="s">
        <v>575</v>
      </c>
      <c r="H5" s="313"/>
    </row>
    <row r="6" spans="1:10">
      <c r="A6" s="310"/>
      <c r="B6" s="278" t="s">
        <v>529</v>
      </c>
      <c r="C6" s="278" t="s">
        <v>539</v>
      </c>
      <c r="D6" s="279" t="s">
        <v>540</v>
      </c>
      <c r="E6" s="280">
        <f t="shared" ref="E6:E11" si="0">E4+7</f>
        <v>44847</v>
      </c>
      <c r="F6" s="284" t="s">
        <v>537</v>
      </c>
      <c r="G6" s="282" t="s">
        <v>533</v>
      </c>
      <c r="H6" s="313"/>
      <c r="J6" s="283"/>
    </row>
    <row r="7" spans="1:10">
      <c r="A7" s="310"/>
      <c r="B7" s="278" t="s">
        <v>529</v>
      </c>
      <c r="C7" s="278" t="s">
        <v>541</v>
      </c>
      <c r="D7" s="279" t="s">
        <v>542</v>
      </c>
      <c r="E7" s="280">
        <f t="shared" si="0"/>
        <v>44850</v>
      </c>
      <c r="F7" s="281" t="s">
        <v>532</v>
      </c>
      <c r="G7" s="282" t="s">
        <v>533</v>
      </c>
      <c r="H7" s="313"/>
      <c r="J7" s="283"/>
    </row>
    <row r="8" spans="1:10">
      <c r="A8" s="310"/>
      <c r="B8" s="278" t="s">
        <v>529</v>
      </c>
      <c r="C8" s="278" t="s">
        <v>543</v>
      </c>
      <c r="D8" s="279" t="s">
        <v>544</v>
      </c>
      <c r="E8" s="280">
        <f t="shared" si="0"/>
        <v>44854</v>
      </c>
      <c r="F8" s="284" t="s">
        <v>537</v>
      </c>
      <c r="G8" s="282" t="s">
        <v>533</v>
      </c>
      <c r="H8" s="313"/>
      <c r="J8" s="283"/>
    </row>
    <row r="9" spans="1:10">
      <c r="A9" s="310"/>
      <c r="B9" s="278" t="s">
        <v>529</v>
      </c>
      <c r="C9" s="278" t="s">
        <v>545</v>
      </c>
      <c r="D9" s="279" t="s">
        <v>546</v>
      </c>
      <c r="E9" s="285">
        <f t="shared" si="0"/>
        <v>44857</v>
      </c>
      <c r="F9" s="281" t="s">
        <v>532</v>
      </c>
      <c r="G9" s="282" t="s">
        <v>533</v>
      </c>
      <c r="H9" s="313"/>
    </row>
    <row r="10" spans="1:10">
      <c r="A10" s="310"/>
      <c r="B10" s="278" t="s">
        <v>529</v>
      </c>
      <c r="C10" s="278" t="s">
        <v>547</v>
      </c>
      <c r="D10" s="279" t="s">
        <v>548</v>
      </c>
      <c r="E10" s="280">
        <f t="shared" si="0"/>
        <v>44861</v>
      </c>
      <c r="F10" s="284" t="s">
        <v>537</v>
      </c>
      <c r="G10" s="282" t="s">
        <v>533</v>
      </c>
      <c r="H10" s="313"/>
    </row>
    <row r="11" spans="1:10">
      <c r="A11" s="311"/>
      <c r="B11" s="278" t="s">
        <v>529</v>
      </c>
      <c r="C11" s="278" t="s">
        <v>549</v>
      </c>
      <c r="D11" s="279" t="s">
        <v>550</v>
      </c>
      <c r="E11" s="280">
        <f t="shared" si="0"/>
        <v>44864</v>
      </c>
      <c r="F11" s="281" t="s">
        <v>532</v>
      </c>
      <c r="G11" s="282" t="s">
        <v>533</v>
      </c>
      <c r="H11" s="314"/>
    </row>
    <row r="12" spans="1:10" s="290" customFormat="1">
      <c r="A12" s="315" t="s">
        <v>551</v>
      </c>
      <c r="B12" s="278" t="s">
        <v>552</v>
      </c>
      <c r="C12" s="278" t="s">
        <v>530</v>
      </c>
      <c r="D12" s="286" t="s">
        <v>553</v>
      </c>
      <c r="E12" s="287">
        <v>44835</v>
      </c>
      <c r="F12" s="288" t="s">
        <v>554</v>
      </c>
      <c r="G12" s="289" t="s">
        <v>555</v>
      </c>
      <c r="H12" s="316" t="s">
        <v>556</v>
      </c>
    </row>
    <row r="13" spans="1:10">
      <c r="A13" s="315"/>
      <c r="B13" s="278" t="s">
        <v>552</v>
      </c>
      <c r="C13" s="278" t="s">
        <v>535</v>
      </c>
      <c r="D13" s="286" t="s">
        <v>557</v>
      </c>
      <c r="E13" s="287">
        <v>44839</v>
      </c>
      <c r="F13" s="288" t="s">
        <v>558</v>
      </c>
      <c r="G13" s="289" t="s">
        <v>555</v>
      </c>
      <c r="H13" s="317"/>
    </row>
    <row r="14" spans="1:10">
      <c r="A14" s="315"/>
      <c r="B14" s="278" t="s">
        <v>552</v>
      </c>
      <c r="C14" s="278" t="s">
        <v>538</v>
      </c>
      <c r="D14" s="286" t="s">
        <v>559</v>
      </c>
      <c r="E14" s="287">
        <f t="shared" ref="E14:E20" si="1">E12+7</f>
        <v>44842</v>
      </c>
      <c r="F14" s="288" t="s">
        <v>554</v>
      </c>
      <c r="G14" s="289" t="s">
        <v>555</v>
      </c>
      <c r="H14" s="317"/>
    </row>
    <row r="15" spans="1:10">
      <c r="A15" s="315"/>
      <c r="B15" s="278" t="s">
        <v>552</v>
      </c>
      <c r="C15" s="278" t="s">
        <v>539</v>
      </c>
      <c r="D15" s="286" t="s">
        <v>560</v>
      </c>
      <c r="E15" s="287">
        <f t="shared" si="1"/>
        <v>44846</v>
      </c>
      <c r="F15" s="288" t="s">
        <v>558</v>
      </c>
      <c r="G15" s="289" t="s">
        <v>555</v>
      </c>
      <c r="H15" s="317"/>
    </row>
    <row r="16" spans="1:10">
      <c r="A16" s="315"/>
      <c r="B16" s="278" t="s">
        <v>552</v>
      </c>
      <c r="C16" s="278" t="s">
        <v>541</v>
      </c>
      <c r="D16" s="286" t="s">
        <v>561</v>
      </c>
      <c r="E16" s="287">
        <f t="shared" si="1"/>
        <v>44849</v>
      </c>
      <c r="F16" s="288" t="s">
        <v>554</v>
      </c>
      <c r="G16" s="289" t="s">
        <v>555</v>
      </c>
      <c r="H16" s="317"/>
    </row>
    <row r="17" spans="1:8">
      <c r="A17" s="315"/>
      <c r="B17" s="278" t="s">
        <v>552</v>
      </c>
      <c r="C17" s="278" t="s">
        <v>543</v>
      </c>
      <c r="D17" s="286" t="s">
        <v>562</v>
      </c>
      <c r="E17" s="287">
        <f t="shared" si="1"/>
        <v>44853</v>
      </c>
      <c r="F17" s="288" t="s">
        <v>558</v>
      </c>
      <c r="G17" s="289" t="s">
        <v>555</v>
      </c>
      <c r="H17" s="317"/>
    </row>
    <row r="18" spans="1:8">
      <c r="A18" s="315"/>
      <c r="B18" s="278" t="s">
        <v>552</v>
      </c>
      <c r="C18" s="278" t="s">
        <v>545</v>
      </c>
      <c r="D18" s="286" t="s">
        <v>563</v>
      </c>
      <c r="E18" s="291">
        <f t="shared" si="1"/>
        <v>44856</v>
      </c>
      <c r="F18" s="288" t="s">
        <v>554</v>
      </c>
      <c r="G18" s="289" t="s">
        <v>555</v>
      </c>
      <c r="H18" s="317"/>
    </row>
    <row r="19" spans="1:8">
      <c r="A19" s="315"/>
      <c r="B19" s="278" t="s">
        <v>552</v>
      </c>
      <c r="C19" s="278" t="s">
        <v>547</v>
      </c>
      <c r="D19" s="292" t="s">
        <v>564</v>
      </c>
      <c r="E19" s="291">
        <f t="shared" si="1"/>
        <v>44860</v>
      </c>
      <c r="F19" s="288" t="s">
        <v>558</v>
      </c>
      <c r="G19" s="289" t="s">
        <v>555</v>
      </c>
      <c r="H19" s="317"/>
    </row>
    <row r="20" spans="1:8">
      <c r="A20" s="315"/>
      <c r="B20" s="278" t="s">
        <v>552</v>
      </c>
      <c r="C20" s="278" t="s">
        <v>549</v>
      </c>
      <c r="D20" s="292" t="s">
        <v>565</v>
      </c>
      <c r="E20" s="291">
        <f t="shared" si="1"/>
        <v>44863</v>
      </c>
      <c r="F20" s="288" t="s">
        <v>554</v>
      </c>
      <c r="G20" s="289" t="s">
        <v>555</v>
      </c>
      <c r="H20" s="318"/>
    </row>
    <row r="21" spans="1:8">
      <c r="A21" s="293"/>
      <c r="B21" s="294"/>
      <c r="C21" s="295"/>
      <c r="D21" s="295"/>
      <c r="E21" s="296"/>
      <c r="F21" s="297"/>
      <c r="G21" s="298"/>
      <c r="H21" s="299"/>
    </row>
    <row r="22" spans="1:8">
      <c r="A22" s="300" t="s">
        <v>566</v>
      </c>
    </row>
    <row r="23" spans="1:8">
      <c r="A23" s="301" t="s">
        <v>567</v>
      </c>
    </row>
    <row r="24" spans="1:8">
      <c r="A24" s="302" t="s">
        <v>568</v>
      </c>
    </row>
    <row r="25" spans="1:8">
      <c r="A25" s="302" t="s">
        <v>569</v>
      </c>
    </row>
    <row r="26" spans="1:8">
      <c r="A26" s="302" t="s">
        <v>570</v>
      </c>
    </row>
    <row r="27" spans="1:8">
      <c r="A27" s="303" t="s">
        <v>571</v>
      </c>
    </row>
    <row r="28" spans="1:8">
      <c r="A28" s="303" t="s">
        <v>572</v>
      </c>
    </row>
  </sheetData>
  <mergeCells count="5">
    <mergeCell ref="E2:F2"/>
    <mergeCell ref="A3:A11"/>
    <mergeCell ref="H3:H11"/>
    <mergeCell ref="A12:A20"/>
    <mergeCell ref="H12: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topLeftCell="A67" workbookViewId="0">
      <selection activeCell="H107" sqref="H107"/>
    </sheetView>
  </sheetViews>
  <sheetFormatPr defaultRowHeight="15"/>
  <cols>
    <col min="1" max="1" width="35.5703125" style="6" customWidth="1"/>
    <col min="2" max="2" width="14.7109375" style="3" customWidth="1"/>
    <col min="3" max="3" width="14.28515625" style="3" customWidth="1"/>
    <col min="4" max="4" width="14.85546875" style="3" customWidth="1"/>
    <col min="5" max="5" width="11" style="3" customWidth="1"/>
    <col min="6" max="6" width="13.85546875" style="3" customWidth="1"/>
    <col min="7" max="7" width="15.28515625" style="3" customWidth="1"/>
    <col min="8" max="8" width="41.85546875" style="3" customWidth="1"/>
    <col min="9" max="9" width="18.85546875" style="6" customWidth="1"/>
    <col min="10" max="10" width="21.140625" style="6" customWidth="1"/>
    <col min="11" max="11" width="25.7109375" style="6" customWidth="1"/>
    <col min="12" max="12" width="20.42578125" style="6" customWidth="1"/>
    <col min="13" max="13" width="17.85546875" style="6" customWidth="1"/>
    <col min="14" max="14" width="19" style="6" customWidth="1"/>
    <col min="15" max="15" width="18.7109375" style="3" customWidth="1"/>
    <col min="16" max="16384" width="9.140625" style="3"/>
  </cols>
  <sheetData>
    <row r="1" spans="1:14" s="30" customFormat="1">
      <c r="A1" s="17"/>
      <c r="B1" s="17"/>
      <c r="C1" s="17"/>
      <c r="D1" s="17"/>
      <c r="E1" s="17"/>
      <c r="F1" s="17"/>
      <c r="G1" s="17"/>
      <c r="H1" s="17"/>
      <c r="I1" s="17"/>
      <c r="J1" s="17"/>
      <c r="L1" s="44"/>
      <c r="M1" s="44"/>
      <c r="N1" s="44"/>
    </row>
    <row r="2" spans="1:14" s="30" customFormat="1">
      <c r="A2" s="533" t="s">
        <v>319</v>
      </c>
      <c r="B2" s="534" t="s">
        <v>0</v>
      </c>
      <c r="C2" s="534"/>
      <c r="D2" s="534"/>
      <c r="E2" s="534"/>
      <c r="F2" s="534"/>
      <c r="G2" s="534"/>
      <c r="H2" s="534"/>
      <c r="I2" s="534"/>
      <c r="J2" s="535"/>
      <c r="K2" s="157"/>
      <c r="L2" s="44"/>
      <c r="M2" s="44"/>
      <c r="N2" s="44"/>
    </row>
    <row r="3" spans="1:14" s="30" customFormat="1">
      <c r="A3" s="533"/>
      <c r="B3" s="534" t="s">
        <v>314</v>
      </c>
      <c r="C3" s="534"/>
      <c r="D3" s="534"/>
      <c r="E3" s="534"/>
      <c r="F3" s="534"/>
      <c r="G3" s="534"/>
      <c r="H3" s="534"/>
      <c r="I3" s="534"/>
      <c r="J3" s="535"/>
      <c r="K3" s="157"/>
      <c r="L3" s="44"/>
      <c r="M3" s="44"/>
      <c r="N3" s="44"/>
    </row>
    <row r="4" spans="1:14" s="30" customFormat="1">
      <c r="A4" s="533"/>
      <c r="B4" s="534" t="s">
        <v>338</v>
      </c>
      <c r="C4" s="534"/>
      <c r="D4" s="534"/>
      <c r="E4" s="534"/>
      <c r="F4" s="534"/>
      <c r="G4" s="534"/>
      <c r="H4" s="534"/>
      <c r="I4" s="534"/>
      <c r="J4" s="535"/>
      <c r="K4" s="157"/>
      <c r="L4" s="44"/>
      <c r="M4" s="44"/>
      <c r="N4" s="44"/>
    </row>
    <row r="5" spans="1:14" s="30" customFormat="1">
      <c r="A5" s="453" t="s">
        <v>3</v>
      </c>
      <c r="B5" s="453" t="s">
        <v>4</v>
      </c>
      <c r="C5" s="453" t="s">
        <v>5</v>
      </c>
      <c r="D5" s="536" t="s">
        <v>6</v>
      </c>
      <c r="E5" s="536" t="s">
        <v>7</v>
      </c>
      <c r="F5" s="536" t="s">
        <v>8</v>
      </c>
      <c r="G5" s="163" t="s">
        <v>9</v>
      </c>
      <c r="H5" s="456" t="s">
        <v>10</v>
      </c>
      <c r="I5" s="160" t="s">
        <v>11</v>
      </c>
      <c r="J5" s="154" t="s">
        <v>12</v>
      </c>
      <c r="K5" s="159" t="s">
        <v>298</v>
      </c>
      <c r="L5" s="44"/>
      <c r="M5" s="44"/>
      <c r="N5" s="44"/>
    </row>
    <row r="6" spans="1:14" s="30" customFormat="1">
      <c r="A6" s="453"/>
      <c r="B6" s="453"/>
      <c r="C6" s="453"/>
      <c r="D6" s="536"/>
      <c r="E6" s="536"/>
      <c r="F6" s="536"/>
      <c r="G6" s="164" t="s">
        <v>13</v>
      </c>
      <c r="H6" s="456"/>
      <c r="I6" s="165" t="s">
        <v>14</v>
      </c>
      <c r="J6" s="155" t="s">
        <v>15</v>
      </c>
      <c r="K6" s="159" t="s">
        <v>321</v>
      </c>
      <c r="L6" s="44"/>
      <c r="M6" s="44"/>
      <c r="N6" s="44"/>
    </row>
    <row r="7" spans="1:14" s="228" customFormat="1" ht="30">
      <c r="A7" s="238" t="s">
        <v>366</v>
      </c>
      <c r="B7" s="253">
        <v>9352420</v>
      </c>
      <c r="C7" s="238" t="s">
        <v>367</v>
      </c>
      <c r="D7" s="230">
        <f>G7-1</f>
        <v>44840</v>
      </c>
      <c r="E7" s="230">
        <f>G7-1</f>
        <v>44840</v>
      </c>
      <c r="F7" s="230">
        <f>G7-2</f>
        <v>44839</v>
      </c>
      <c r="G7" s="240">
        <v>44841</v>
      </c>
      <c r="H7" s="233" t="s">
        <v>401</v>
      </c>
      <c r="I7" s="231">
        <v>44852</v>
      </c>
      <c r="J7" s="232">
        <f t="shared" ref="J7:J12" si="0">I7+11</f>
        <v>44863</v>
      </c>
      <c r="K7" s="226" t="s">
        <v>323</v>
      </c>
      <c r="L7" s="227"/>
    </row>
    <row r="8" spans="1:14" s="228" customFormat="1" ht="29.25" customHeight="1">
      <c r="A8" s="256" t="s">
        <v>455</v>
      </c>
      <c r="B8" s="257" t="s">
        <v>53</v>
      </c>
      <c r="C8" s="256" t="s">
        <v>371</v>
      </c>
      <c r="D8" s="258">
        <f>G8-2</f>
        <v>44848</v>
      </c>
      <c r="E8" s="258">
        <f>G8-1</f>
        <v>44849</v>
      </c>
      <c r="F8" s="258">
        <f>G8-2</f>
        <v>44848</v>
      </c>
      <c r="G8" s="259">
        <v>44850</v>
      </c>
      <c r="H8" s="233" t="s">
        <v>405</v>
      </c>
      <c r="I8" s="231">
        <v>44856</v>
      </c>
      <c r="J8" s="232">
        <f t="shared" si="0"/>
        <v>44867</v>
      </c>
      <c r="K8" s="226"/>
      <c r="L8" s="227"/>
    </row>
    <row r="9" spans="1:14" s="228" customFormat="1" ht="30">
      <c r="A9" s="61" t="s">
        <v>500</v>
      </c>
      <c r="B9" s="229" t="s">
        <v>335</v>
      </c>
      <c r="C9" s="61" t="s">
        <v>402</v>
      </c>
      <c r="D9" s="230">
        <f>G9-1</f>
        <v>44854</v>
      </c>
      <c r="E9" s="230">
        <f>G9-1</f>
        <v>44854</v>
      </c>
      <c r="F9" s="230">
        <f>G9-2</f>
        <v>44853</v>
      </c>
      <c r="G9" s="240">
        <v>44855</v>
      </c>
      <c r="H9" s="233" t="s">
        <v>406</v>
      </c>
      <c r="I9" s="231">
        <v>44866</v>
      </c>
      <c r="J9" s="232">
        <f t="shared" si="0"/>
        <v>44877</v>
      </c>
      <c r="K9" s="226" t="s">
        <v>323</v>
      </c>
      <c r="L9" s="227"/>
    </row>
    <row r="10" spans="1:14" s="228" customFormat="1" ht="30">
      <c r="A10" s="61" t="s">
        <v>497</v>
      </c>
      <c r="B10" s="229" t="s">
        <v>336</v>
      </c>
      <c r="C10" s="236" t="s">
        <v>403</v>
      </c>
      <c r="D10" s="237">
        <f>G10-2</f>
        <v>44860</v>
      </c>
      <c r="E10" s="237">
        <f>G10-2</f>
        <v>44860</v>
      </c>
      <c r="F10" s="237">
        <f>G10-3</f>
        <v>44859</v>
      </c>
      <c r="G10" s="239">
        <v>44862</v>
      </c>
      <c r="H10" s="233" t="s">
        <v>407</v>
      </c>
      <c r="I10" s="231">
        <v>44873</v>
      </c>
      <c r="J10" s="232">
        <f t="shared" si="0"/>
        <v>44884</v>
      </c>
      <c r="K10" s="226"/>
      <c r="L10" s="227"/>
    </row>
    <row r="11" spans="1:14" s="228" customFormat="1" ht="30">
      <c r="A11" s="61" t="s">
        <v>498</v>
      </c>
      <c r="B11" s="234">
        <v>9401075</v>
      </c>
      <c r="C11" s="238" t="s">
        <v>404</v>
      </c>
      <c r="D11" s="230">
        <f>G11-1</f>
        <v>44868</v>
      </c>
      <c r="E11" s="230">
        <f>G11-1</f>
        <v>44868</v>
      </c>
      <c r="F11" s="230">
        <f>G11-2</f>
        <v>44867</v>
      </c>
      <c r="G11" s="240">
        <v>44869</v>
      </c>
      <c r="H11" s="233" t="s">
        <v>408</v>
      </c>
      <c r="I11" s="233">
        <v>44880</v>
      </c>
      <c r="J11" s="232">
        <f t="shared" si="0"/>
        <v>44891</v>
      </c>
      <c r="K11" s="226" t="s">
        <v>323</v>
      </c>
      <c r="L11" s="227"/>
    </row>
    <row r="12" spans="1:14" s="228" customFormat="1" ht="30">
      <c r="A12" s="61" t="s">
        <v>499</v>
      </c>
      <c r="B12" s="235">
        <v>9332884</v>
      </c>
      <c r="C12" s="236" t="s">
        <v>409</v>
      </c>
      <c r="D12" s="230">
        <f>G12-1</f>
        <v>44875</v>
      </c>
      <c r="E12" s="230">
        <f>G12-1</f>
        <v>44875</v>
      </c>
      <c r="F12" s="230">
        <f>G12-2</f>
        <v>44874</v>
      </c>
      <c r="G12" s="240">
        <v>44876</v>
      </c>
      <c r="H12" s="233" t="s">
        <v>502</v>
      </c>
      <c r="I12" s="233">
        <v>44887</v>
      </c>
      <c r="J12" s="232">
        <f t="shared" si="0"/>
        <v>44898</v>
      </c>
      <c r="K12" s="226" t="s">
        <v>323</v>
      </c>
      <c r="L12" s="227"/>
    </row>
    <row r="14" spans="1:14" s="30" customFormat="1">
      <c r="A14" s="526" t="s">
        <v>16</v>
      </c>
      <c r="B14" s="526"/>
      <c r="C14" s="526"/>
      <c r="D14" s="526"/>
      <c r="E14" s="526"/>
      <c r="F14" s="526"/>
      <c r="G14" s="526"/>
      <c r="H14" s="526"/>
      <c r="I14" s="526"/>
      <c r="J14" s="527"/>
      <c r="K14" s="156"/>
      <c r="L14" s="44"/>
      <c r="M14" s="44"/>
      <c r="N14" s="44"/>
    </row>
    <row r="15" spans="1:14" s="30" customFormat="1">
      <c r="A15" s="526" t="s">
        <v>17</v>
      </c>
      <c r="B15" s="526"/>
      <c r="C15" s="526"/>
      <c r="D15" s="526"/>
      <c r="E15" s="526"/>
      <c r="F15" s="526"/>
      <c r="G15" s="526"/>
      <c r="H15" s="526"/>
      <c r="I15" s="526"/>
      <c r="J15" s="527"/>
      <c r="K15" s="156"/>
      <c r="L15" s="44"/>
      <c r="M15" s="44"/>
      <c r="N15" s="44"/>
    </row>
    <row r="16" spans="1:14" s="30" customFormat="1">
      <c r="A16" s="526" t="s">
        <v>18</v>
      </c>
      <c r="B16" s="526"/>
      <c r="C16" s="526"/>
      <c r="D16" s="526"/>
      <c r="E16" s="526"/>
      <c r="F16" s="526"/>
      <c r="G16" s="526"/>
      <c r="H16" s="526"/>
      <c r="I16" s="526"/>
      <c r="J16" s="527"/>
      <c r="K16" s="156"/>
      <c r="L16" s="44"/>
      <c r="M16" s="44"/>
      <c r="N16" s="44"/>
    </row>
    <row r="17" spans="1:16" s="30" customFormat="1">
      <c r="A17" s="526" t="s">
        <v>19</v>
      </c>
      <c r="B17" s="526"/>
      <c r="C17" s="526"/>
      <c r="D17" s="526"/>
      <c r="E17" s="526"/>
      <c r="F17" s="526"/>
      <c r="G17" s="526"/>
      <c r="H17" s="526"/>
      <c r="I17" s="526"/>
      <c r="J17" s="527"/>
      <c r="K17" s="156"/>
      <c r="L17" s="44"/>
      <c r="M17" s="44"/>
      <c r="N17" s="44"/>
    </row>
    <row r="18" spans="1:16" s="30" customFormat="1">
      <c r="A18" s="526" t="s">
        <v>20</v>
      </c>
      <c r="B18" s="526"/>
      <c r="C18" s="526"/>
      <c r="D18" s="526"/>
      <c r="E18" s="526"/>
      <c r="F18" s="526"/>
      <c r="G18" s="526"/>
      <c r="H18" s="526"/>
      <c r="I18" s="526"/>
      <c r="J18" s="527"/>
      <c r="K18" s="156"/>
      <c r="L18" s="44"/>
      <c r="M18" s="44"/>
      <c r="N18" s="44"/>
    </row>
    <row r="19" spans="1:16" s="30" customFormat="1">
      <c r="A19" s="526" t="s">
        <v>21</v>
      </c>
      <c r="B19" s="526"/>
      <c r="C19" s="526"/>
      <c r="D19" s="526"/>
      <c r="E19" s="526"/>
      <c r="F19" s="526"/>
      <c r="G19" s="526"/>
      <c r="H19" s="526"/>
      <c r="I19" s="526"/>
      <c r="J19" s="527"/>
      <c r="K19" s="156"/>
      <c r="L19" s="44"/>
      <c r="M19" s="44"/>
      <c r="N19" s="44"/>
    </row>
    <row r="20" spans="1:16" s="30" customFormat="1">
      <c r="A20" s="528" t="s">
        <v>22</v>
      </c>
      <c r="B20" s="528"/>
      <c r="C20" s="528"/>
      <c r="D20" s="528"/>
      <c r="E20" s="528"/>
      <c r="F20" s="528"/>
      <c r="G20" s="528"/>
      <c r="H20" s="528"/>
      <c r="I20" s="528"/>
      <c r="J20" s="402"/>
      <c r="K20" s="156"/>
      <c r="L20" s="44"/>
      <c r="M20" s="44"/>
      <c r="N20" s="44"/>
    </row>
    <row r="21" spans="1:16" s="31" customFormat="1" ht="15" customHeight="1">
      <c r="A21" s="29"/>
      <c r="B21" s="29"/>
      <c r="C21" s="29"/>
      <c r="D21" s="29"/>
      <c r="E21" s="29"/>
      <c r="F21" s="29"/>
      <c r="G21" s="29"/>
      <c r="H21" s="29"/>
      <c r="I21" s="29"/>
      <c r="J21" s="85"/>
      <c r="K21" s="85"/>
      <c r="L21" s="108"/>
      <c r="M21" s="108"/>
      <c r="N21" s="108"/>
    </row>
    <row r="22" spans="1:16">
      <c r="A22" s="529" t="s">
        <v>23</v>
      </c>
      <c r="B22" s="530" t="s">
        <v>24</v>
      </c>
      <c r="C22" s="530"/>
      <c r="D22" s="530"/>
      <c r="E22" s="530"/>
      <c r="F22" s="530"/>
      <c r="G22" s="530"/>
      <c r="H22" s="530"/>
      <c r="I22" s="530"/>
    </row>
    <row r="23" spans="1:16">
      <c r="A23" s="529"/>
      <c r="B23" s="531" t="s">
        <v>25</v>
      </c>
      <c r="C23" s="531"/>
      <c r="D23" s="531"/>
      <c r="E23" s="531"/>
      <c r="F23" s="531"/>
      <c r="G23" s="531"/>
      <c r="H23" s="531"/>
      <c r="I23" s="531"/>
    </row>
    <row r="24" spans="1:16">
      <c r="A24" s="529"/>
      <c r="B24" s="532" t="s">
        <v>26</v>
      </c>
      <c r="C24" s="532"/>
      <c r="D24" s="532"/>
      <c r="E24" s="532"/>
      <c r="F24" s="532"/>
      <c r="G24" s="532"/>
      <c r="H24" s="532"/>
      <c r="I24" s="532"/>
    </row>
    <row r="25" spans="1:16" ht="15" customHeight="1">
      <c r="A25" s="453" t="s">
        <v>3</v>
      </c>
      <c r="B25" s="453" t="s">
        <v>4</v>
      </c>
      <c r="C25" s="453" t="s">
        <v>5</v>
      </c>
      <c r="D25" s="511" t="s">
        <v>6</v>
      </c>
      <c r="E25" s="511" t="s">
        <v>27</v>
      </c>
      <c r="F25" s="525" t="s">
        <v>28</v>
      </c>
      <c r="G25" s="163" t="s">
        <v>9</v>
      </c>
      <c r="H25" s="163" t="s">
        <v>12</v>
      </c>
      <c r="I25" s="163" t="s">
        <v>12</v>
      </c>
    </row>
    <row r="26" spans="1:16" ht="45">
      <c r="A26" s="453"/>
      <c r="B26" s="453"/>
      <c r="C26" s="453"/>
      <c r="D26" s="511"/>
      <c r="E26" s="511"/>
      <c r="F26" s="525"/>
      <c r="G26" s="164" t="s">
        <v>13</v>
      </c>
      <c r="H26" s="163" t="s">
        <v>29</v>
      </c>
      <c r="I26" s="163" t="s">
        <v>30</v>
      </c>
    </row>
    <row r="27" spans="1:16" ht="15" customHeight="1">
      <c r="A27" s="263" t="s">
        <v>510</v>
      </c>
      <c r="B27" s="264">
        <v>9231808</v>
      </c>
      <c r="C27" s="263" t="s">
        <v>511</v>
      </c>
      <c r="D27" s="161">
        <f>G27-1</f>
        <v>44836</v>
      </c>
      <c r="E27" s="161">
        <f>G27-1</f>
        <v>44836</v>
      </c>
      <c r="F27" s="153">
        <f>G27-2</f>
        <v>44835</v>
      </c>
      <c r="G27" s="162">
        <v>44837</v>
      </c>
      <c r="H27" s="153">
        <f>G27+14</f>
        <v>44851</v>
      </c>
      <c r="I27" s="247"/>
    </row>
    <row r="28" spans="1:16" ht="15" customHeight="1">
      <c r="A28" s="151" t="s">
        <v>316</v>
      </c>
      <c r="B28" s="152"/>
      <c r="C28" s="151"/>
      <c r="D28" s="161">
        <f>G28-1</f>
        <v>44843</v>
      </c>
      <c r="E28" s="161">
        <f>G28-1</f>
        <v>44843</v>
      </c>
      <c r="F28" s="153">
        <f>G28-2</f>
        <v>44842</v>
      </c>
      <c r="G28" s="162">
        <f>G27+7</f>
        <v>44844</v>
      </c>
      <c r="H28" s="153">
        <f>G28+14</f>
        <v>44858</v>
      </c>
      <c r="I28" s="247"/>
    </row>
    <row r="29" spans="1:16" ht="15" customHeight="1">
      <c r="A29" s="151" t="s">
        <v>477</v>
      </c>
      <c r="B29" s="152">
        <v>9430777</v>
      </c>
      <c r="C29" s="151" t="s">
        <v>478</v>
      </c>
      <c r="D29" s="174">
        <f>G29-1</f>
        <v>44850</v>
      </c>
      <c r="E29" s="174">
        <f>G29-1</f>
        <v>44850</v>
      </c>
      <c r="F29" s="131">
        <f>G29-2</f>
        <v>44849</v>
      </c>
      <c r="G29" s="162">
        <f>G28+7</f>
        <v>44851</v>
      </c>
      <c r="H29" s="131">
        <f>G29+14</f>
        <v>44865</v>
      </c>
      <c r="I29" s="184"/>
    </row>
    <row r="30" spans="1:16" ht="15" customHeight="1">
      <c r="A30" s="151" t="s">
        <v>479</v>
      </c>
      <c r="B30" s="152">
        <v>9227027</v>
      </c>
      <c r="C30" s="151" t="s">
        <v>480</v>
      </c>
      <c r="D30" s="174">
        <f>G30-1</f>
        <v>44857</v>
      </c>
      <c r="E30" s="174">
        <f>G30-1</f>
        <v>44857</v>
      </c>
      <c r="F30" s="131">
        <f>G30-2</f>
        <v>44856</v>
      </c>
      <c r="G30" s="162">
        <f>G29+7</f>
        <v>44858</v>
      </c>
      <c r="H30" s="131">
        <f>G30+14</f>
        <v>44872</v>
      </c>
      <c r="I30" s="184"/>
    </row>
    <row r="31" spans="1:16" ht="15" customHeight="1">
      <c r="A31" s="151" t="s">
        <v>481</v>
      </c>
      <c r="B31" s="152">
        <v>9238777</v>
      </c>
      <c r="C31" s="151" t="s">
        <v>482</v>
      </c>
      <c r="D31" s="161">
        <f>G31-1</f>
        <v>44864</v>
      </c>
      <c r="E31" s="161">
        <f>G31-1</f>
        <v>44864</v>
      </c>
      <c r="F31" s="153">
        <f>G31-2</f>
        <v>44863</v>
      </c>
      <c r="G31" s="162">
        <f>G30+7</f>
        <v>44865</v>
      </c>
      <c r="H31" s="153">
        <f>G31+14</f>
        <v>44879</v>
      </c>
      <c r="I31" s="184"/>
    </row>
    <row r="32" spans="1:16" s="6" customFormat="1" ht="15" customHeight="1">
      <c r="A32" s="523" t="s">
        <v>31</v>
      </c>
      <c r="B32" s="523"/>
      <c r="C32" s="523"/>
      <c r="D32" s="523"/>
      <c r="E32" s="523"/>
      <c r="F32" s="523"/>
      <c r="G32" s="523"/>
      <c r="H32" s="523"/>
      <c r="I32" s="192"/>
      <c r="O32" s="3"/>
      <c r="P32" s="3"/>
    </row>
    <row r="33" spans="1:14">
      <c r="A33" s="523" t="s">
        <v>32</v>
      </c>
      <c r="B33" s="523"/>
      <c r="C33" s="523"/>
      <c r="D33" s="523"/>
      <c r="E33" s="523"/>
      <c r="F33" s="523"/>
      <c r="G33" s="523"/>
      <c r="H33" s="523"/>
      <c r="I33" s="192"/>
    </row>
    <row r="34" spans="1:14" ht="15" customHeight="1">
      <c r="A34" s="41"/>
      <c r="B34" s="8"/>
      <c r="C34" s="8"/>
      <c r="D34" s="8"/>
      <c r="E34" s="8"/>
      <c r="F34" s="8"/>
      <c r="G34" s="8"/>
      <c r="H34" s="8"/>
      <c r="I34" s="41"/>
      <c r="J34" s="41"/>
    </row>
    <row r="35" spans="1:14" ht="18">
      <c r="A35" s="524" t="s">
        <v>33</v>
      </c>
      <c r="B35" s="515" t="s">
        <v>34</v>
      </c>
      <c r="C35" s="515"/>
      <c r="D35" s="515"/>
      <c r="E35" s="515"/>
      <c r="F35" s="515"/>
      <c r="G35" s="515"/>
      <c r="H35" s="515"/>
      <c r="I35" s="515"/>
      <c r="J35" s="515"/>
      <c r="K35" s="515"/>
      <c r="L35" s="515"/>
      <c r="M35" s="515"/>
    </row>
    <row r="36" spans="1:14" ht="18">
      <c r="A36" s="524"/>
      <c r="B36" s="516" t="s">
        <v>314</v>
      </c>
      <c r="C36" s="516"/>
      <c r="D36" s="516"/>
      <c r="E36" s="516"/>
      <c r="F36" s="516"/>
      <c r="G36" s="516"/>
      <c r="H36" s="516"/>
      <c r="I36" s="516"/>
      <c r="J36" s="516"/>
      <c r="K36" s="516"/>
      <c r="L36" s="516"/>
      <c r="M36" s="516"/>
    </row>
    <row r="37" spans="1:14" ht="18">
      <c r="A37" s="524"/>
      <c r="B37" s="515" t="s">
        <v>35</v>
      </c>
      <c r="C37" s="515"/>
      <c r="D37" s="515"/>
      <c r="E37" s="515"/>
      <c r="F37" s="515"/>
      <c r="G37" s="515"/>
      <c r="H37" s="515"/>
      <c r="I37" s="515"/>
      <c r="J37" s="515"/>
      <c r="K37" s="515"/>
      <c r="L37" s="515"/>
      <c r="M37" s="515"/>
    </row>
    <row r="38" spans="1:14">
      <c r="A38" s="453" t="s">
        <v>3</v>
      </c>
      <c r="B38" s="453" t="s">
        <v>4</v>
      </c>
      <c r="C38" s="453" t="s">
        <v>5</v>
      </c>
      <c r="D38" s="454" t="s">
        <v>36</v>
      </c>
      <c r="E38" s="454" t="s">
        <v>27</v>
      </c>
      <c r="F38" s="454" t="s">
        <v>37</v>
      </c>
      <c r="G38" s="163" t="s">
        <v>38</v>
      </c>
      <c r="H38" s="456" t="s">
        <v>10</v>
      </c>
      <c r="I38" s="456"/>
      <c r="J38" s="160" t="s">
        <v>12</v>
      </c>
      <c r="K38" s="160" t="s">
        <v>12</v>
      </c>
      <c r="L38" s="160" t="s">
        <v>12</v>
      </c>
      <c r="M38" s="160" t="s">
        <v>12</v>
      </c>
    </row>
    <row r="39" spans="1:14" ht="45">
      <c r="A39" s="453"/>
      <c r="B39" s="453"/>
      <c r="C39" s="453"/>
      <c r="D39" s="454"/>
      <c r="E39" s="454"/>
      <c r="F39" s="454"/>
      <c r="G39" s="164" t="s">
        <v>13</v>
      </c>
      <c r="H39" s="163" t="s">
        <v>368</v>
      </c>
      <c r="I39" s="165" t="s">
        <v>369</v>
      </c>
      <c r="J39" s="165" t="s">
        <v>39</v>
      </c>
      <c r="K39" s="165" t="s">
        <v>40</v>
      </c>
      <c r="L39" s="165" t="s">
        <v>41</v>
      </c>
      <c r="M39" s="165" t="s">
        <v>42</v>
      </c>
    </row>
    <row r="40" spans="1:14">
      <c r="A40" s="167" t="s">
        <v>366</v>
      </c>
      <c r="B40" s="181">
        <v>9352420</v>
      </c>
      <c r="C40" s="167" t="s">
        <v>367</v>
      </c>
      <c r="D40" s="58">
        <f>G40-1</f>
        <v>44840</v>
      </c>
      <c r="E40" s="58">
        <f>G40-1</f>
        <v>44840</v>
      </c>
      <c r="F40" s="58">
        <f>G40-2</f>
        <v>44839</v>
      </c>
      <c r="G40" s="254">
        <v>44841</v>
      </c>
      <c r="H40" s="168" t="s">
        <v>473</v>
      </c>
      <c r="I40" s="158">
        <v>44810</v>
      </c>
      <c r="J40" s="158">
        <f>I40+18</f>
        <v>44828</v>
      </c>
      <c r="K40" s="158">
        <f>J40+8</f>
        <v>44836</v>
      </c>
      <c r="L40" s="158">
        <f>J40+9</f>
        <v>44837</v>
      </c>
      <c r="M40" s="158">
        <f>J40+6</f>
        <v>44834</v>
      </c>
    </row>
    <row r="41" spans="1:14">
      <c r="A41" s="182" t="s">
        <v>455</v>
      </c>
      <c r="B41" s="169" t="s">
        <v>53</v>
      </c>
      <c r="C41" s="182" t="s">
        <v>371</v>
      </c>
      <c r="D41" s="183">
        <f>G41-2</f>
        <v>44848</v>
      </c>
      <c r="E41" s="183">
        <f>G41-1</f>
        <v>44849</v>
      </c>
      <c r="F41" s="183">
        <f>G41-2</f>
        <v>44848</v>
      </c>
      <c r="G41" s="170">
        <v>44850</v>
      </c>
      <c r="H41" s="255" t="s">
        <v>504</v>
      </c>
      <c r="I41" s="158">
        <v>44819</v>
      </c>
      <c r="J41" s="158">
        <f>I41+18</f>
        <v>44837</v>
      </c>
      <c r="K41" s="158">
        <f>J41+8</f>
        <v>44845</v>
      </c>
      <c r="L41" s="158">
        <f>J41+9</f>
        <v>44846</v>
      </c>
      <c r="M41" s="158">
        <f>J41+6</f>
        <v>44843</v>
      </c>
    </row>
    <row r="42" spans="1:14">
      <c r="A42" s="61" t="s">
        <v>357</v>
      </c>
      <c r="B42" s="235">
        <v>9332884</v>
      </c>
      <c r="C42" s="61" t="s">
        <v>402</v>
      </c>
      <c r="D42" s="230">
        <f>G42-1</f>
        <v>44854</v>
      </c>
      <c r="E42" s="230">
        <f>G42-1</f>
        <v>44854</v>
      </c>
      <c r="F42" s="230">
        <f>G42-2</f>
        <v>44853</v>
      </c>
      <c r="G42" s="240">
        <v>44855</v>
      </c>
      <c r="H42" s="168" t="s">
        <v>474</v>
      </c>
      <c r="I42" s="158">
        <v>44833</v>
      </c>
      <c r="J42" s="158">
        <f>I42+18</f>
        <v>44851</v>
      </c>
      <c r="K42" s="158">
        <f>J42+8</f>
        <v>44859</v>
      </c>
      <c r="L42" s="158">
        <f>J42+9</f>
        <v>44860</v>
      </c>
      <c r="M42" s="158">
        <f>J42+6</f>
        <v>44857</v>
      </c>
    </row>
    <row r="43" spans="1:14">
      <c r="A43" s="236" t="s">
        <v>363</v>
      </c>
      <c r="B43" s="235">
        <v>9322358</v>
      </c>
      <c r="C43" s="236" t="s">
        <v>403</v>
      </c>
      <c r="D43" s="237">
        <f>G43-2</f>
        <v>44860</v>
      </c>
      <c r="E43" s="237">
        <f>G43-2</f>
        <v>44860</v>
      </c>
      <c r="F43" s="237">
        <f>G43-3</f>
        <v>44859</v>
      </c>
      <c r="G43" s="239">
        <v>44862</v>
      </c>
      <c r="H43" s="168" t="s">
        <v>475</v>
      </c>
      <c r="I43" s="158">
        <v>44833</v>
      </c>
      <c r="J43" s="158">
        <f>I43+18</f>
        <v>44851</v>
      </c>
      <c r="K43" s="158">
        <f>J43+8</f>
        <v>44859</v>
      </c>
      <c r="L43" s="158">
        <f>J43+9</f>
        <v>44860</v>
      </c>
      <c r="M43" s="158">
        <f>J43+6</f>
        <v>44857</v>
      </c>
    </row>
    <row r="44" spans="1:14" s="60" customFormat="1">
      <c r="A44" s="238" t="s">
        <v>364</v>
      </c>
      <c r="B44" s="235">
        <v>9389693</v>
      </c>
      <c r="C44" s="238" t="s">
        <v>404</v>
      </c>
      <c r="D44" s="230">
        <f>G44-1</f>
        <v>44868</v>
      </c>
      <c r="E44" s="230">
        <f>G44-1</f>
        <v>44868</v>
      </c>
      <c r="F44" s="230">
        <f>G44-2</f>
        <v>44867</v>
      </c>
      <c r="G44" s="240">
        <v>44869</v>
      </c>
      <c r="H44" s="168" t="s">
        <v>476</v>
      </c>
      <c r="I44" s="158">
        <v>44836</v>
      </c>
      <c r="J44" s="158">
        <f>I44+27</f>
        <v>44863</v>
      </c>
      <c r="K44" s="158">
        <f>J44+8</f>
        <v>44871</v>
      </c>
      <c r="L44" s="158">
        <f>J44+9</f>
        <v>44872</v>
      </c>
      <c r="M44" s="158">
        <f>J44+6</f>
        <v>44869</v>
      </c>
      <c r="N44" s="59"/>
    </row>
    <row r="45" spans="1:14" ht="15" customHeight="1">
      <c r="A45" s="523" t="s">
        <v>43</v>
      </c>
      <c r="B45" s="523"/>
      <c r="C45" s="523"/>
      <c r="D45" s="523"/>
      <c r="E45" s="523"/>
      <c r="F45" s="523"/>
      <c r="G45" s="523"/>
      <c r="H45" s="523"/>
      <c r="I45" s="523"/>
      <c r="J45" s="523"/>
      <c r="K45" s="523"/>
      <c r="L45" s="523"/>
      <c r="M45" s="523"/>
    </row>
    <row r="46" spans="1:14" ht="15" customHeight="1">
      <c r="A46" s="523" t="s">
        <v>44</v>
      </c>
      <c r="B46" s="523"/>
      <c r="C46" s="523"/>
      <c r="D46" s="523"/>
      <c r="E46" s="523"/>
      <c r="F46" s="523"/>
      <c r="G46" s="523"/>
      <c r="H46" s="523"/>
      <c r="I46" s="523"/>
      <c r="J46" s="523"/>
      <c r="K46" s="523"/>
      <c r="L46" s="523"/>
      <c r="M46" s="523"/>
    </row>
    <row r="47" spans="1:14" ht="15" customHeight="1">
      <c r="A47" s="523" t="s">
        <v>45</v>
      </c>
      <c r="B47" s="523"/>
      <c r="C47" s="523"/>
      <c r="D47" s="523"/>
      <c r="E47" s="523"/>
      <c r="F47" s="523"/>
      <c r="G47" s="523"/>
      <c r="H47" s="523"/>
      <c r="I47" s="523"/>
      <c r="J47" s="523"/>
      <c r="K47" s="523"/>
      <c r="L47" s="523"/>
      <c r="M47" s="523"/>
    </row>
    <row r="48" spans="1:14" ht="15" customHeight="1">
      <c r="A48" s="41"/>
      <c r="B48" s="41"/>
      <c r="C48" s="41"/>
      <c r="D48" s="41"/>
      <c r="E48" s="41"/>
      <c r="F48" s="41"/>
      <c r="G48" s="41"/>
      <c r="H48" s="41"/>
      <c r="I48" s="41"/>
      <c r="J48" s="41"/>
      <c r="K48" s="41"/>
      <c r="L48" s="41"/>
    </row>
    <row r="49" spans="1:16" ht="18" hidden="1">
      <c r="A49" s="524" t="s">
        <v>33</v>
      </c>
      <c r="B49" s="515" t="s">
        <v>34</v>
      </c>
      <c r="C49" s="515"/>
      <c r="D49" s="515"/>
      <c r="E49" s="515"/>
      <c r="F49" s="515"/>
      <c r="G49" s="515"/>
      <c r="H49" s="515"/>
      <c r="I49" s="515"/>
      <c r="J49" s="515"/>
      <c r="K49" s="515"/>
      <c r="L49" s="515"/>
    </row>
    <row r="50" spans="1:16" ht="18" hidden="1">
      <c r="A50" s="524"/>
      <c r="B50" s="516" t="s">
        <v>329</v>
      </c>
      <c r="C50" s="516"/>
      <c r="D50" s="516"/>
      <c r="E50" s="516"/>
      <c r="F50" s="516"/>
      <c r="G50" s="516"/>
      <c r="H50" s="516"/>
      <c r="I50" s="516"/>
      <c r="J50" s="516"/>
      <c r="K50" s="516"/>
      <c r="L50" s="516"/>
    </row>
    <row r="51" spans="1:16" ht="18" hidden="1">
      <c r="A51" s="524"/>
      <c r="B51" s="515" t="s">
        <v>330</v>
      </c>
      <c r="C51" s="515"/>
      <c r="D51" s="515"/>
      <c r="E51" s="515"/>
      <c r="F51" s="515"/>
      <c r="G51" s="515"/>
      <c r="H51" s="515"/>
      <c r="I51" s="515"/>
      <c r="J51" s="515"/>
      <c r="K51" s="515"/>
      <c r="L51" s="515"/>
    </row>
    <row r="52" spans="1:16" hidden="1">
      <c r="A52" s="453" t="s">
        <v>3</v>
      </c>
      <c r="B52" s="453" t="s">
        <v>4</v>
      </c>
      <c r="C52" s="453" t="s">
        <v>5</v>
      </c>
      <c r="D52" s="454" t="s">
        <v>36</v>
      </c>
      <c r="E52" s="454" t="s">
        <v>27</v>
      </c>
      <c r="F52" s="454" t="s">
        <v>37</v>
      </c>
      <c r="G52" s="163" t="s">
        <v>38</v>
      </c>
      <c r="H52" s="456" t="s">
        <v>10</v>
      </c>
      <c r="I52" s="160" t="s">
        <v>12</v>
      </c>
      <c r="J52" s="160" t="s">
        <v>12</v>
      </c>
      <c r="K52" s="160" t="s">
        <v>12</v>
      </c>
      <c r="L52" s="160" t="s">
        <v>12</v>
      </c>
    </row>
    <row r="53" spans="1:16" s="6" customFormat="1" ht="45" hidden="1">
      <c r="A53" s="453"/>
      <c r="B53" s="453"/>
      <c r="C53" s="453"/>
      <c r="D53" s="454"/>
      <c r="E53" s="454"/>
      <c r="F53" s="454"/>
      <c r="G53" s="164" t="s">
        <v>13</v>
      </c>
      <c r="H53" s="456"/>
      <c r="I53" s="165" t="s">
        <v>39</v>
      </c>
      <c r="J53" s="165" t="s">
        <v>40</v>
      </c>
      <c r="K53" s="165" t="s">
        <v>41</v>
      </c>
      <c r="L53" s="165" t="s">
        <v>42</v>
      </c>
      <c r="O53" s="3"/>
      <c r="P53" s="3"/>
    </row>
    <row r="54" spans="1:16" s="6" customFormat="1" hidden="1">
      <c r="A54" s="107"/>
      <c r="B54" s="19"/>
      <c r="C54" s="172"/>
      <c r="D54" s="174">
        <f>G54-2</f>
        <v>44742</v>
      </c>
      <c r="E54" s="174">
        <f>G54-1</f>
        <v>44743</v>
      </c>
      <c r="F54" s="174">
        <f>G54-3</f>
        <v>44741</v>
      </c>
      <c r="G54" s="175">
        <v>44744</v>
      </c>
      <c r="H54" s="193"/>
      <c r="I54" s="158">
        <f>G54+32</f>
        <v>44776</v>
      </c>
      <c r="J54" s="158">
        <f>G54+40</f>
        <v>44784</v>
      </c>
      <c r="K54" s="158">
        <f>G54+41</f>
        <v>44785</v>
      </c>
      <c r="L54" s="158">
        <f>J54-2</f>
        <v>44782</v>
      </c>
      <c r="O54" s="3"/>
      <c r="P54" s="3"/>
    </row>
    <row r="55" spans="1:16" s="6" customFormat="1" hidden="1">
      <c r="A55" s="107"/>
      <c r="B55" s="19"/>
      <c r="C55" s="172"/>
      <c r="D55" s="174">
        <f>G55-2</f>
        <v>44749</v>
      </c>
      <c r="E55" s="172">
        <f>E342</f>
        <v>0</v>
      </c>
      <c r="F55" s="174">
        <f>G55-3</f>
        <v>44748</v>
      </c>
      <c r="G55" s="175">
        <f>G54+7</f>
        <v>44751</v>
      </c>
      <c r="H55" s="193"/>
      <c r="I55" s="158">
        <f>G55+32</f>
        <v>44783</v>
      </c>
      <c r="J55" s="158">
        <f>G55+40</f>
        <v>44791</v>
      </c>
      <c r="K55" s="158">
        <f>G55+41</f>
        <v>44792</v>
      </c>
      <c r="L55" s="158">
        <f>J55-2</f>
        <v>44789</v>
      </c>
      <c r="O55" s="3"/>
      <c r="P55" s="3"/>
    </row>
    <row r="56" spans="1:16" s="6" customFormat="1" hidden="1">
      <c r="A56" s="107"/>
      <c r="B56" s="19"/>
      <c r="C56" s="172"/>
      <c r="D56" s="174">
        <f>G56-2</f>
        <v>44756</v>
      </c>
      <c r="E56" s="172">
        <f>E343</f>
        <v>44834</v>
      </c>
      <c r="F56" s="174">
        <f>G56-3</f>
        <v>44755</v>
      </c>
      <c r="G56" s="175">
        <f>G55+7</f>
        <v>44758</v>
      </c>
      <c r="H56" s="193"/>
      <c r="I56" s="158">
        <f>G56+32</f>
        <v>44790</v>
      </c>
      <c r="J56" s="158">
        <f>G56+40</f>
        <v>44798</v>
      </c>
      <c r="K56" s="158">
        <f>G56+41</f>
        <v>44799</v>
      </c>
      <c r="L56" s="158">
        <f>J56-2</f>
        <v>44796</v>
      </c>
      <c r="O56" s="3"/>
      <c r="P56" s="3"/>
    </row>
    <row r="57" spans="1:16" s="6" customFormat="1" hidden="1">
      <c r="A57" s="107"/>
      <c r="B57" s="19"/>
      <c r="C57" s="172"/>
      <c r="D57" s="174">
        <f>G57-2</f>
        <v>44763</v>
      </c>
      <c r="E57" s="174">
        <f>G57-1</f>
        <v>44764</v>
      </c>
      <c r="F57" s="174">
        <f>G57-3</f>
        <v>44762</v>
      </c>
      <c r="G57" s="175">
        <f>G56+7</f>
        <v>44765</v>
      </c>
      <c r="H57" s="193"/>
      <c r="I57" s="158">
        <f>G57+32</f>
        <v>44797</v>
      </c>
      <c r="J57" s="158">
        <f>G57+40</f>
        <v>44805</v>
      </c>
      <c r="K57" s="158">
        <f>G57+41</f>
        <v>44806</v>
      </c>
      <c r="L57" s="158">
        <f>J57-2</f>
        <v>44803</v>
      </c>
      <c r="O57" s="3"/>
      <c r="P57" s="3"/>
    </row>
    <row r="58" spans="1:16" s="6" customFormat="1" ht="15" hidden="1" customHeight="1">
      <c r="A58" s="41"/>
      <c r="B58" s="41"/>
      <c r="C58" s="41"/>
      <c r="D58" s="41"/>
      <c r="E58" s="41"/>
      <c r="F58" s="41"/>
      <c r="G58" s="41"/>
      <c r="H58" s="41"/>
      <c r="I58" s="41"/>
      <c r="J58" s="41"/>
      <c r="K58" s="41"/>
      <c r="L58" s="41"/>
      <c r="O58" s="3"/>
      <c r="P58" s="3"/>
    </row>
    <row r="59" spans="1:16" s="6" customFormat="1" ht="18">
      <c r="A59" s="521" t="s">
        <v>46</v>
      </c>
      <c r="B59" s="515" t="s">
        <v>47</v>
      </c>
      <c r="C59" s="515"/>
      <c r="D59" s="515"/>
      <c r="E59" s="515"/>
      <c r="F59" s="515"/>
      <c r="G59" s="515"/>
      <c r="H59" s="515"/>
      <c r="I59" s="515"/>
      <c r="J59" s="515"/>
      <c r="O59" s="3"/>
      <c r="P59" s="3"/>
    </row>
    <row r="60" spans="1:16" s="6" customFormat="1" ht="18">
      <c r="A60" s="521"/>
      <c r="B60" s="522" t="s">
        <v>1</v>
      </c>
      <c r="C60" s="522"/>
      <c r="D60" s="522"/>
      <c r="E60" s="522"/>
      <c r="F60" s="522"/>
      <c r="G60" s="522"/>
      <c r="H60" s="522"/>
      <c r="I60" s="522"/>
      <c r="J60" s="522"/>
      <c r="O60" s="3"/>
      <c r="P60" s="3"/>
    </row>
    <row r="61" spans="1:16" ht="18">
      <c r="A61" s="521"/>
      <c r="B61" s="522" t="s">
        <v>2</v>
      </c>
      <c r="C61" s="522"/>
      <c r="D61" s="522"/>
      <c r="E61" s="522"/>
      <c r="F61" s="522"/>
      <c r="G61" s="522"/>
      <c r="H61" s="522"/>
      <c r="I61" s="522"/>
      <c r="J61" s="522"/>
    </row>
    <row r="62" spans="1:16" ht="15" customHeight="1">
      <c r="A62" s="453" t="s">
        <v>3</v>
      </c>
      <c r="B62" s="453" t="s">
        <v>4</v>
      </c>
      <c r="C62" s="453" t="s">
        <v>5</v>
      </c>
      <c r="D62" s="454" t="s">
        <v>36</v>
      </c>
      <c r="E62" s="454" t="s">
        <v>27</v>
      </c>
      <c r="F62" s="454" t="s">
        <v>48</v>
      </c>
      <c r="G62" s="163" t="s">
        <v>38</v>
      </c>
      <c r="H62" s="512" t="s">
        <v>49</v>
      </c>
      <c r="I62" s="512" t="s">
        <v>50</v>
      </c>
      <c r="J62" s="512" t="s">
        <v>51</v>
      </c>
    </row>
    <row r="63" spans="1:16">
      <c r="A63" s="453"/>
      <c r="B63" s="453"/>
      <c r="C63" s="453"/>
      <c r="D63" s="454"/>
      <c r="E63" s="454"/>
      <c r="F63" s="454"/>
      <c r="G63" s="164" t="s">
        <v>13</v>
      </c>
      <c r="H63" s="512"/>
      <c r="I63" s="512"/>
      <c r="J63" s="512"/>
    </row>
    <row r="64" spans="1:16">
      <c r="A64" s="172" t="s">
        <v>454</v>
      </c>
      <c r="B64" s="171" t="s">
        <v>52</v>
      </c>
      <c r="C64" s="162" t="s">
        <v>370</v>
      </c>
      <c r="D64" s="174">
        <f>G64-2</f>
        <v>44841</v>
      </c>
      <c r="E64" s="174">
        <f>G64-1</f>
        <v>44842</v>
      </c>
      <c r="F64" s="174">
        <f>G64-2</f>
        <v>44841</v>
      </c>
      <c r="G64" s="175">
        <v>44843</v>
      </c>
      <c r="H64" s="158">
        <f>G64+31</f>
        <v>44874</v>
      </c>
      <c r="I64" s="158">
        <f>H64+4</f>
        <v>44878</v>
      </c>
      <c r="J64" s="158">
        <f>I64+2</f>
        <v>44880</v>
      </c>
      <c r="K64" s="106"/>
    </row>
    <row r="65" spans="1:15">
      <c r="A65" s="172" t="s">
        <v>455</v>
      </c>
      <c r="B65" s="173" t="s">
        <v>53</v>
      </c>
      <c r="C65" s="172" t="s">
        <v>371</v>
      </c>
      <c r="D65" s="174">
        <f>G65-2</f>
        <v>44848</v>
      </c>
      <c r="E65" s="174">
        <f>G65-1</f>
        <v>44849</v>
      </c>
      <c r="F65" s="174">
        <f>G65-2</f>
        <v>44848</v>
      </c>
      <c r="G65" s="175">
        <v>44850</v>
      </c>
      <c r="H65" s="158">
        <f>G65+31</f>
        <v>44881</v>
      </c>
      <c r="I65" s="158">
        <f>H65+4</f>
        <v>44885</v>
      </c>
      <c r="J65" s="158">
        <f>I65+2</f>
        <v>44887</v>
      </c>
    </row>
    <row r="66" spans="1:15">
      <c r="A66" s="172" t="s">
        <v>459</v>
      </c>
      <c r="B66" s="173" t="s">
        <v>54</v>
      </c>
      <c r="C66" s="172" t="s">
        <v>456</v>
      </c>
      <c r="D66" s="174">
        <f>G66-2</f>
        <v>44855</v>
      </c>
      <c r="E66" s="174">
        <f>G66-1</f>
        <v>44856</v>
      </c>
      <c r="F66" s="174">
        <f>G66-2</f>
        <v>44855</v>
      </c>
      <c r="G66" s="175">
        <v>44857</v>
      </c>
      <c r="H66" s="158">
        <f>G66+31</f>
        <v>44888</v>
      </c>
      <c r="I66" s="158">
        <f>H66+4</f>
        <v>44892</v>
      </c>
      <c r="J66" s="158">
        <f>I66+2</f>
        <v>44894</v>
      </c>
    </row>
    <row r="67" spans="1:15">
      <c r="A67" s="172" t="s">
        <v>460</v>
      </c>
      <c r="B67" s="173" t="s">
        <v>55</v>
      </c>
      <c r="C67" s="172" t="s">
        <v>457</v>
      </c>
      <c r="D67" s="174">
        <f>G67-2</f>
        <v>44864</v>
      </c>
      <c r="E67" s="174">
        <f>G67-1</f>
        <v>44865</v>
      </c>
      <c r="F67" s="174">
        <f>G67-2</f>
        <v>44864</v>
      </c>
      <c r="G67" s="175">
        <v>44866</v>
      </c>
      <c r="H67" s="158">
        <f>G67+31</f>
        <v>44897</v>
      </c>
      <c r="I67" s="158">
        <f>H67+4</f>
        <v>44901</v>
      </c>
      <c r="J67" s="158">
        <f>I67+2</f>
        <v>44903</v>
      </c>
      <c r="K67" s="166" t="s">
        <v>398</v>
      </c>
    </row>
    <row r="68" spans="1:15">
      <c r="A68" s="172" t="s">
        <v>461</v>
      </c>
      <c r="B68" s="173" t="s">
        <v>56</v>
      </c>
      <c r="C68" s="172" t="s">
        <v>458</v>
      </c>
      <c r="D68" s="174">
        <f>G68-2</f>
        <v>44874</v>
      </c>
      <c r="E68" s="174">
        <f>G68-1</f>
        <v>44875</v>
      </c>
      <c r="F68" s="174">
        <f>G68-2</f>
        <v>44874</v>
      </c>
      <c r="G68" s="175">
        <v>44876</v>
      </c>
      <c r="H68" s="158">
        <f>G68+31</f>
        <v>44907</v>
      </c>
      <c r="I68" s="158">
        <f>H68+4</f>
        <v>44911</v>
      </c>
      <c r="J68" s="158">
        <f>I68+2</f>
        <v>44913</v>
      </c>
      <c r="K68" s="166" t="s">
        <v>399</v>
      </c>
    </row>
    <row r="69" spans="1:15">
      <c r="A69" s="517" t="s">
        <v>57</v>
      </c>
      <c r="B69" s="518"/>
      <c r="C69" s="518"/>
      <c r="D69" s="518"/>
      <c r="E69" s="518"/>
      <c r="F69" s="518"/>
      <c r="G69" s="518"/>
      <c r="H69" s="518"/>
      <c r="I69" s="518"/>
      <c r="J69" s="519"/>
      <c r="K69" s="3"/>
    </row>
    <row r="70" spans="1:15" s="30" customFormat="1">
      <c r="A70" s="520" t="s">
        <v>58</v>
      </c>
      <c r="B70" s="520"/>
      <c r="C70" s="520"/>
      <c r="D70" s="520"/>
      <c r="E70" s="520"/>
      <c r="F70" s="520"/>
      <c r="G70" s="520"/>
      <c r="H70" s="520"/>
      <c r="I70" s="520"/>
      <c r="J70" s="520"/>
      <c r="K70" s="3"/>
      <c r="L70" s="6"/>
      <c r="M70" s="44"/>
      <c r="N70" s="44"/>
    </row>
    <row r="71" spans="1:15" s="31" customFormat="1">
      <c r="A71" s="3"/>
      <c r="B71" s="3"/>
      <c r="C71" s="3"/>
      <c r="D71" s="3"/>
      <c r="E71" s="3"/>
      <c r="F71" s="3"/>
      <c r="G71" s="3"/>
      <c r="H71" s="3"/>
      <c r="I71" s="3"/>
      <c r="J71" s="3"/>
      <c r="K71" s="3"/>
      <c r="L71" s="6"/>
      <c r="M71" s="108"/>
      <c r="N71" s="108"/>
    </row>
    <row r="72" spans="1:15" ht="18">
      <c r="A72" s="508" t="s">
        <v>59</v>
      </c>
      <c r="B72" s="515" t="s">
        <v>47</v>
      </c>
      <c r="C72" s="515"/>
      <c r="D72" s="515"/>
      <c r="E72" s="515"/>
      <c r="F72" s="515"/>
      <c r="G72" s="515"/>
      <c r="H72" s="515"/>
      <c r="I72" s="515"/>
      <c r="J72" s="515"/>
      <c r="K72" s="515"/>
    </row>
    <row r="73" spans="1:15" ht="18">
      <c r="A73" s="508"/>
      <c r="B73" s="516" t="s">
        <v>467</v>
      </c>
      <c r="C73" s="516"/>
      <c r="D73" s="516"/>
      <c r="E73" s="516"/>
      <c r="F73" s="516"/>
      <c r="G73" s="516"/>
      <c r="H73" s="516"/>
      <c r="I73" s="516"/>
      <c r="J73" s="516"/>
      <c r="K73" s="516"/>
    </row>
    <row r="74" spans="1:15" ht="18">
      <c r="A74" s="508"/>
      <c r="B74" s="515" t="s">
        <v>60</v>
      </c>
      <c r="C74" s="515"/>
      <c r="D74" s="515"/>
      <c r="E74" s="515"/>
      <c r="F74" s="515"/>
      <c r="G74" s="515"/>
      <c r="H74" s="515"/>
      <c r="I74" s="515"/>
      <c r="J74" s="515"/>
      <c r="K74" s="515"/>
    </row>
    <row r="75" spans="1:15" ht="15" customHeight="1">
      <c r="A75" s="453" t="s">
        <v>3</v>
      </c>
      <c r="B75" s="453" t="s">
        <v>4</v>
      </c>
      <c r="C75" s="453" t="s">
        <v>5</v>
      </c>
      <c r="D75" s="511" t="s">
        <v>36</v>
      </c>
      <c r="E75" s="511" t="s">
        <v>27</v>
      </c>
      <c r="F75" s="511" t="s">
        <v>48</v>
      </c>
      <c r="G75" s="163" t="s">
        <v>38</v>
      </c>
      <c r="H75" s="513" t="s">
        <v>61</v>
      </c>
      <c r="I75" s="512" t="s">
        <v>62</v>
      </c>
      <c r="J75" s="512" t="s">
        <v>63</v>
      </c>
      <c r="K75" s="512" t="s">
        <v>341</v>
      </c>
      <c r="O75" s="6"/>
    </row>
    <row r="76" spans="1:15">
      <c r="A76" s="453"/>
      <c r="B76" s="453"/>
      <c r="C76" s="453"/>
      <c r="D76" s="511"/>
      <c r="E76" s="511"/>
      <c r="F76" s="511"/>
      <c r="G76" s="164" t="s">
        <v>13</v>
      </c>
      <c r="H76" s="513"/>
      <c r="I76" s="512"/>
      <c r="J76" s="512"/>
      <c r="K76" s="512"/>
      <c r="O76" s="6"/>
    </row>
    <row r="77" spans="1:15">
      <c r="A77" s="251" t="s">
        <v>310</v>
      </c>
      <c r="B77" s="173"/>
      <c r="C77" s="172"/>
      <c r="D77" s="141"/>
      <c r="E77" s="161"/>
      <c r="F77" s="161"/>
      <c r="G77" s="138">
        <v>44839</v>
      </c>
      <c r="H77" s="178"/>
      <c r="I77" s="178"/>
      <c r="J77" s="158"/>
      <c r="K77" s="158"/>
      <c r="L77" s="166"/>
      <c r="O77" s="6"/>
    </row>
    <row r="78" spans="1:15">
      <c r="A78" s="172" t="s">
        <v>493</v>
      </c>
      <c r="B78" s="173" t="s">
        <v>64</v>
      </c>
      <c r="C78" s="172" t="s">
        <v>462</v>
      </c>
      <c r="D78" s="141">
        <f>G78-3</f>
        <v>44842</v>
      </c>
      <c r="E78" s="161">
        <f>G78-3</f>
        <v>44842</v>
      </c>
      <c r="F78" s="161">
        <f>G78-3</f>
        <v>44842</v>
      </c>
      <c r="G78" s="138">
        <v>44845</v>
      </c>
      <c r="H78" s="178">
        <f>G78+27</f>
        <v>44872</v>
      </c>
      <c r="I78" s="178">
        <f>H78+5</f>
        <v>44877</v>
      </c>
      <c r="J78" s="158">
        <f>I78+4</f>
        <v>44881</v>
      </c>
      <c r="K78" s="158">
        <f>J78+5</f>
        <v>44886</v>
      </c>
      <c r="L78" s="166"/>
      <c r="O78" s="6"/>
    </row>
    <row r="79" spans="1:15">
      <c r="A79" s="172" t="s">
        <v>466</v>
      </c>
      <c r="B79" s="173" t="s">
        <v>65</v>
      </c>
      <c r="C79" s="172" t="s">
        <v>463</v>
      </c>
      <c r="D79" s="174">
        <f>G79-3</f>
        <v>44850</v>
      </c>
      <c r="E79" s="174">
        <f>G79-3</f>
        <v>44850</v>
      </c>
      <c r="F79" s="174">
        <f>G79-3</f>
        <v>44850</v>
      </c>
      <c r="G79" s="175">
        <v>44853</v>
      </c>
      <c r="H79" s="176">
        <v>44847</v>
      </c>
      <c r="I79" s="176">
        <f>H79+4</f>
        <v>44851</v>
      </c>
      <c r="J79" s="176">
        <f>I79+4</f>
        <v>44855</v>
      </c>
      <c r="K79" s="176">
        <f>J79+5</f>
        <v>44860</v>
      </c>
      <c r="L79" s="166"/>
      <c r="O79" s="6"/>
    </row>
    <row r="80" spans="1:15">
      <c r="A80" s="172" t="s">
        <v>520</v>
      </c>
      <c r="B80" s="173" t="s">
        <v>347</v>
      </c>
      <c r="C80" s="172" t="s">
        <v>465</v>
      </c>
      <c r="D80" s="179">
        <f>G80-3</f>
        <v>44856</v>
      </c>
      <c r="E80" s="179">
        <f>G80-3</f>
        <v>44856</v>
      </c>
      <c r="F80" s="174">
        <f>G80-3</f>
        <v>44856</v>
      </c>
      <c r="G80" s="180">
        <v>44859</v>
      </c>
      <c r="H80" s="178">
        <f>G80+29</f>
        <v>44888</v>
      </c>
      <c r="I80" s="178">
        <f>H80+4</f>
        <v>44892</v>
      </c>
      <c r="J80" s="158">
        <f>I80+4</f>
        <v>44896</v>
      </c>
      <c r="K80" s="158">
        <f>J80+5</f>
        <v>44901</v>
      </c>
      <c r="L80" s="166"/>
      <c r="O80" s="6"/>
    </row>
    <row r="81" spans="1:15">
      <c r="A81" s="172" t="s">
        <v>521</v>
      </c>
      <c r="B81" s="173" t="s">
        <v>66</v>
      </c>
      <c r="C81" s="172" t="s">
        <v>464</v>
      </c>
      <c r="D81" s="141">
        <f>G81-3</f>
        <v>44863</v>
      </c>
      <c r="E81" s="161">
        <f>G81-3</f>
        <v>44863</v>
      </c>
      <c r="F81" s="161">
        <f>G81-3</f>
        <v>44863</v>
      </c>
      <c r="G81" s="138">
        <v>44866</v>
      </c>
      <c r="H81" s="178">
        <f>G81+28</f>
        <v>44894</v>
      </c>
      <c r="I81" s="178">
        <f>H81+4</f>
        <v>44898</v>
      </c>
      <c r="J81" s="158">
        <f>I81+4</f>
        <v>44902</v>
      </c>
      <c r="K81" s="158">
        <f>J81+5</f>
        <v>44907</v>
      </c>
      <c r="L81" s="166"/>
      <c r="N81" s="41"/>
      <c r="O81" s="6"/>
    </row>
    <row r="82" spans="1:15">
      <c r="A82" s="494" t="s">
        <v>57</v>
      </c>
      <c r="B82" s="494"/>
      <c r="C82" s="494"/>
      <c r="D82" s="494"/>
      <c r="E82" s="494"/>
      <c r="F82" s="494"/>
      <c r="G82" s="494"/>
      <c r="H82" s="494"/>
      <c r="I82" s="494"/>
      <c r="J82" s="494"/>
      <c r="K82" s="494"/>
    </row>
    <row r="83" spans="1:15" s="30" customFormat="1">
      <c r="A83" s="514" t="s">
        <v>58</v>
      </c>
      <c r="B83" s="514"/>
      <c r="C83" s="514"/>
      <c r="D83" s="514"/>
      <c r="E83" s="514"/>
      <c r="F83" s="514"/>
      <c r="G83" s="514"/>
      <c r="H83" s="514"/>
      <c r="I83" s="514"/>
      <c r="J83" s="514"/>
      <c r="K83" s="514"/>
      <c r="L83" s="44"/>
      <c r="M83" s="44"/>
      <c r="N83" s="44"/>
    </row>
    <row r="84" spans="1:15" s="31" customFormat="1">
      <c r="A84" s="3"/>
      <c r="B84" s="3"/>
      <c r="C84" s="3"/>
      <c r="D84" s="3"/>
      <c r="E84" s="3"/>
      <c r="F84" s="3"/>
      <c r="G84" s="3"/>
      <c r="H84" s="3"/>
      <c r="I84" s="3"/>
      <c r="J84" s="3"/>
      <c r="K84" s="3"/>
      <c r="L84" s="6"/>
      <c r="M84" s="108"/>
      <c r="N84" s="108"/>
    </row>
    <row r="85" spans="1:15" ht="18">
      <c r="A85" s="508" t="s">
        <v>67</v>
      </c>
      <c r="B85" s="509" t="s">
        <v>68</v>
      </c>
      <c r="C85" s="509"/>
      <c r="D85" s="509"/>
      <c r="E85" s="509"/>
      <c r="F85" s="509"/>
      <c r="G85" s="509"/>
      <c r="H85" s="509"/>
      <c r="I85" s="509"/>
      <c r="J85" s="509"/>
      <c r="K85" s="3"/>
    </row>
    <row r="86" spans="1:15" ht="18">
      <c r="A86" s="508"/>
      <c r="B86" s="502" t="s">
        <v>69</v>
      </c>
      <c r="C86" s="502"/>
      <c r="D86" s="502"/>
      <c r="E86" s="502"/>
      <c r="F86" s="502"/>
      <c r="G86" s="502"/>
      <c r="H86" s="502"/>
      <c r="I86" s="502"/>
      <c r="J86" s="502"/>
      <c r="K86"/>
    </row>
    <row r="87" spans="1:15" ht="18">
      <c r="A87" s="508"/>
      <c r="B87" s="510" t="s">
        <v>70</v>
      </c>
      <c r="C87" s="510"/>
      <c r="D87" s="510"/>
      <c r="E87" s="510"/>
      <c r="F87" s="510"/>
      <c r="G87" s="510"/>
      <c r="H87" s="510"/>
      <c r="I87" s="510"/>
      <c r="J87" s="510"/>
      <c r="K87"/>
    </row>
    <row r="88" spans="1:15" ht="15" customHeight="1">
      <c r="A88" s="453" t="s">
        <v>3</v>
      </c>
      <c r="B88" s="453" t="s">
        <v>4</v>
      </c>
      <c r="C88" s="453" t="s">
        <v>5</v>
      </c>
      <c r="D88" s="511" t="s">
        <v>36</v>
      </c>
      <c r="E88" s="511" t="s">
        <v>27</v>
      </c>
      <c r="F88" s="511" t="s">
        <v>48</v>
      </c>
      <c r="G88" s="163" t="s">
        <v>38</v>
      </c>
      <c r="H88" s="512" t="s">
        <v>71</v>
      </c>
      <c r="I88" s="512" t="s">
        <v>72</v>
      </c>
      <c r="J88" s="512" t="s">
        <v>73</v>
      </c>
    </row>
    <row r="89" spans="1:15">
      <c r="A89" s="453"/>
      <c r="B89" s="453"/>
      <c r="C89" s="453"/>
      <c r="D89" s="511"/>
      <c r="E89" s="511"/>
      <c r="F89" s="511"/>
      <c r="G89" s="164" t="s">
        <v>13</v>
      </c>
      <c r="H89" s="512"/>
      <c r="I89" s="512"/>
      <c r="J89" s="512"/>
    </row>
    <row r="90" spans="1:15">
      <c r="A90" s="172" t="s">
        <v>318</v>
      </c>
      <c r="B90" s="246">
        <v>9332884</v>
      </c>
      <c r="C90" s="172" t="s">
        <v>362</v>
      </c>
      <c r="D90" s="174">
        <f>G90-2</f>
        <v>44839</v>
      </c>
      <c r="E90" s="174">
        <f>G90-2</f>
        <v>44839</v>
      </c>
      <c r="F90" s="174">
        <f>G90-3</f>
        <v>44838</v>
      </c>
      <c r="G90" s="180">
        <v>44841</v>
      </c>
      <c r="H90" s="178">
        <f>G90+29</f>
        <v>44870</v>
      </c>
      <c r="I90" s="178">
        <f>H90+4</f>
        <v>44874</v>
      </c>
      <c r="J90" s="178">
        <f>I90+2</f>
        <v>44876</v>
      </c>
    </row>
    <row r="91" spans="1:15">
      <c r="A91" s="251" t="s">
        <v>310</v>
      </c>
      <c r="B91" s="173"/>
      <c r="C91" s="172"/>
      <c r="D91" s="141"/>
      <c r="E91" s="161"/>
      <c r="F91" s="161"/>
      <c r="G91" s="180">
        <v>44849</v>
      </c>
      <c r="H91" s="158">
        <f>G91+29</f>
        <v>44878</v>
      </c>
      <c r="I91" s="158">
        <f>H91+4</f>
        <v>44882</v>
      </c>
      <c r="J91" s="158">
        <f>I91+2</f>
        <v>44884</v>
      </c>
    </row>
    <row r="92" spans="1:15">
      <c r="A92" s="172" t="s">
        <v>471</v>
      </c>
      <c r="B92" s="246" t="s">
        <v>74</v>
      </c>
      <c r="C92" s="172" t="s">
        <v>469</v>
      </c>
      <c r="D92" s="174">
        <f>G92-2</f>
        <v>44853</v>
      </c>
      <c r="E92" s="174">
        <f>G92-2</f>
        <v>44853</v>
      </c>
      <c r="F92" s="174">
        <f>G92-3</f>
        <v>44852</v>
      </c>
      <c r="G92" s="180">
        <v>44855</v>
      </c>
      <c r="H92" s="158">
        <f>G92+29</f>
        <v>44884</v>
      </c>
      <c r="I92" s="158">
        <f>H92+4</f>
        <v>44888</v>
      </c>
      <c r="J92" s="158">
        <f>I92+2</f>
        <v>44890</v>
      </c>
    </row>
    <row r="93" spans="1:15">
      <c r="A93" s="260" t="s">
        <v>518</v>
      </c>
      <c r="B93" s="246">
        <v>9321031</v>
      </c>
      <c r="C93" s="172" t="s">
        <v>468</v>
      </c>
      <c r="D93" s="174">
        <f>G93-2</f>
        <v>44854</v>
      </c>
      <c r="E93" s="174">
        <f>G93-2</f>
        <v>44854</v>
      </c>
      <c r="F93" s="174">
        <f>G93-3</f>
        <v>44853</v>
      </c>
      <c r="G93" s="180">
        <v>44856</v>
      </c>
      <c r="H93" s="178">
        <f>G93+29</f>
        <v>44885</v>
      </c>
      <c r="I93" s="178">
        <f>H93+4</f>
        <v>44889</v>
      </c>
      <c r="J93" s="178">
        <f>I93+2</f>
        <v>44891</v>
      </c>
      <c r="K93" s="6" t="s">
        <v>516</v>
      </c>
    </row>
    <row r="94" spans="1:15">
      <c r="A94" s="260" t="s">
        <v>519</v>
      </c>
      <c r="B94" s="246" t="s">
        <v>317</v>
      </c>
      <c r="C94" s="172" t="s">
        <v>470</v>
      </c>
      <c r="D94" s="174">
        <f>G94-2</f>
        <v>44864</v>
      </c>
      <c r="E94" s="174">
        <f>G94-2</f>
        <v>44864</v>
      </c>
      <c r="F94" s="174">
        <f>G94-3</f>
        <v>44863</v>
      </c>
      <c r="G94" s="180">
        <v>44866</v>
      </c>
      <c r="H94" s="178">
        <f>G94+29</f>
        <v>44895</v>
      </c>
      <c r="I94" s="178">
        <f>H94+4</f>
        <v>44899</v>
      </c>
      <c r="J94" s="178">
        <f>I94+2</f>
        <v>44901</v>
      </c>
      <c r="K94" s="6" t="s">
        <v>517</v>
      </c>
    </row>
    <row r="95" spans="1:15">
      <c r="A95" s="494" t="s">
        <v>57</v>
      </c>
      <c r="B95" s="494"/>
      <c r="C95" s="494"/>
      <c r="D95" s="494"/>
      <c r="E95" s="494"/>
      <c r="F95" s="494"/>
      <c r="G95" s="494"/>
      <c r="H95" s="494"/>
      <c r="I95" s="494"/>
      <c r="J95" s="494"/>
    </row>
    <row r="96" spans="1:15" s="30" customFormat="1">
      <c r="A96" s="495" t="s">
        <v>75</v>
      </c>
      <c r="B96" s="495"/>
      <c r="C96" s="495"/>
      <c r="D96" s="495"/>
      <c r="E96" s="495"/>
      <c r="F96" s="495"/>
      <c r="G96" s="495"/>
      <c r="H96" s="495"/>
      <c r="I96" s="495"/>
      <c r="J96" s="495"/>
      <c r="K96" s="6"/>
      <c r="L96" s="6"/>
      <c r="M96" s="44"/>
      <c r="N96" s="44"/>
    </row>
    <row r="97" spans="1:14" s="31" customFormat="1" ht="15.75" thickBot="1">
      <c r="A97" s="29"/>
      <c r="B97" s="29"/>
      <c r="C97" s="29"/>
      <c r="D97" s="29"/>
      <c r="E97" s="29"/>
      <c r="F97" s="29"/>
      <c r="G97" s="29"/>
      <c r="H97" s="29"/>
      <c r="I97" s="29"/>
      <c r="J97" s="29"/>
      <c r="K97" s="3"/>
      <c r="L97" s="6"/>
      <c r="M97" s="108"/>
      <c r="N97" s="108"/>
    </row>
    <row r="98" spans="1:14" s="31" customFormat="1" ht="18">
      <c r="A98" s="496" t="s">
        <v>472</v>
      </c>
      <c r="B98" s="498" t="s">
        <v>76</v>
      </c>
      <c r="C98" s="498"/>
      <c r="D98" s="498"/>
      <c r="E98" s="498"/>
      <c r="F98" s="498"/>
      <c r="G98" s="498"/>
      <c r="H98" s="498"/>
      <c r="I98" s="499"/>
      <c r="J98" s="3"/>
      <c r="L98" s="108"/>
      <c r="M98" s="108"/>
      <c r="N98" s="108"/>
    </row>
    <row r="99" spans="1:14" s="31" customFormat="1" ht="18" customHeight="1">
      <c r="A99" s="497"/>
      <c r="B99" s="500" t="s">
        <v>314</v>
      </c>
      <c r="C99" s="500"/>
      <c r="D99" s="500"/>
      <c r="E99" s="500"/>
      <c r="F99" s="500"/>
      <c r="G99" s="500"/>
      <c r="H99" s="500"/>
      <c r="I99" s="501"/>
      <c r="J99" s="3"/>
      <c r="L99" s="108"/>
      <c r="M99" s="108"/>
      <c r="N99" s="108"/>
    </row>
    <row r="100" spans="1:14" s="31" customFormat="1" ht="18">
      <c r="A100" s="497"/>
      <c r="B100" s="502" t="s">
        <v>78</v>
      </c>
      <c r="C100" s="502"/>
      <c r="D100" s="502"/>
      <c r="E100" s="502"/>
      <c r="F100" s="502"/>
      <c r="G100" s="502"/>
      <c r="H100" s="502"/>
      <c r="I100" s="503"/>
      <c r="J100" s="3"/>
      <c r="L100" s="108"/>
      <c r="M100" s="108"/>
      <c r="N100" s="108"/>
    </row>
    <row r="101" spans="1:14" s="31" customFormat="1">
      <c r="A101" s="492" t="s">
        <v>3</v>
      </c>
      <c r="B101" s="493" t="s">
        <v>4</v>
      </c>
      <c r="C101" s="493" t="s">
        <v>5</v>
      </c>
      <c r="D101" s="454" t="s">
        <v>79</v>
      </c>
      <c r="E101" s="454" t="s">
        <v>27</v>
      </c>
      <c r="F101" s="454" t="s">
        <v>80</v>
      </c>
      <c r="G101" s="194" t="s">
        <v>9</v>
      </c>
      <c r="H101" s="493" t="s">
        <v>81</v>
      </c>
      <c r="I101" s="243" t="s">
        <v>12</v>
      </c>
      <c r="J101" s="3"/>
      <c r="L101" s="108"/>
      <c r="M101" s="108"/>
      <c r="N101" s="108"/>
    </row>
    <row r="102" spans="1:14" s="31" customFormat="1" ht="30">
      <c r="A102" s="492"/>
      <c r="B102" s="493"/>
      <c r="C102" s="493"/>
      <c r="D102" s="454"/>
      <c r="E102" s="454"/>
      <c r="F102" s="454"/>
      <c r="G102" s="195" t="s">
        <v>13</v>
      </c>
      <c r="H102" s="493"/>
      <c r="I102" s="244" t="s">
        <v>82</v>
      </c>
      <c r="J102" s="3"/>
      <c r="L102" s="108"/>
      <c r="M102" s="108"/>
      <c r="N102" s="108"/>
    </row>
    <row r="103" spans="1:14" s="31" customFormat="1">
      <c r="A103" s="167" t="s">
        <v>366</v>
      </c>
      <c r="B103" s="181">
        <v>9352420</v>
      </c>
      <c r="C103" s="167" t="s">
        <v>367</v>
      </c>
      <c r="D103" s="58">
        <f>G103-1</f>
        <v>44840</v>
      </c>
      <c r="E103" s="58">
        <f>G103-1</f>
        <v>44840</v>
      </c>
      <c r="F103" s="58">
        <f>G103-2</f>
        <v>44839</v>
      </c>
      <c r="G103" s="254">
        <v>44841</v>
      </c>
      <c r="H103" s="196" t="s">
        <v>507</v>
      </c>
      <c r="I103" s="245">
        <f>G103+45</f>
        <v>44886</v>
      </c>
      <c r="J103" s="3"/>
      <c r="L103" s="108"/>
      <c r="M103" s="108"/>
      <c r="N103" s="108"/>
    </row>
    <row r="104" spans="1:14" s="8" customFormat="1">
      <c r="A104" s="175" t="s">
        <v>310</v>
      </c>
      <c r="B104" s="252"/>
      <c r="C104" s="175"/>
      <c r="D104" s="230">
        <f>G104-1</f>
        <v>44847</v>
      </c>
      <c r="E104" s="230">
        <f>G104-1</f>
        <v>44847</v>
      </c>
      <c r="F104" s="230">
        <f>G104-2</f>
        <v>44846</v>
      </c>
      <c r="G104" s="84">
        <v>44848</v>
      </c>
      <c r="H104" s="196" t="s">
        <v>494</v>
      </c>
      <c r="I104" s="245">
        <f>G104+45</f>
        <v>44893</v>
      </c>
      <c r="J104" s="3"/>
      <c r="L104" s="41"/>
      <c r="M104" s="41"/>
      <c r="N104" s="41"/>
    </row>
    <row r="105" spans="1:14" s="31" customFormat="1">
      <c r="A105" s="61" t="s">
        <v>357</v>
      </c>
      <c r="B105" s="235">
        <v>9332884</v>
      </c>
      <c r="C105" s="61" t="s">
        <v>402</v>
      </c>
      <c r="D105" s="230">
        <f>G105-1</f>
        <v>44854</v>
      </c>
      <c r="E105" s="230">
        <f>G105-1</f>
        <v>44854</v>
      </c>
      <c r="F105" s="230">
        <f>G105-2</f>
        <v>44853</v>
      </c>
      <c r="G105" s="240">
        <v>44855</v>
      </c>
      <c r="H105" s="196" t="s">
        <v>495</v>
      </c>
      <c r="I105" s="245">
        <f>G105+45</f>
        <v>44900</v>
      </c>
      <c r="J105" s="3"/>
      <c r="L105" s="108"/>
      <c r="M105" s="108"/>
      <c r="N105" s="108"/>
    </row>
    <row r="106" spans="1:14" s="31" customFormat="1">
      <c r="A106" s="236" t="s">
        <v>363</v>
      </c>
      <c r="B106" s="235">
        <v>9322358</v>
      </c>
      <c r="C106" s="236" t="s">
        <v>403</v>
      </c>
      <c r="D106" s="237">
        <f>G106-2</f>
        <v>44860</v>
      </c>
      <c r="E106" s="237">
        <f>G106-2</f>
        <v>44860</v>
      </c>
      <c r="F106" s="237">
        <f>G106-3</f>
        <v>44859</v>
      </c>
      <c r="G106" s="239">
        <v>44862</v>
      </c>
      <c r="H106" s="196" t="s">
        <v>495</v>
      </c>
      <c r="I106" s="245">
        <f>G106+45</f>
        <v>44907</v>
      </c>
      <c r="J106" s="3"/>
      <c r="L106" s="108"/>
      <c r="M106" s="108"/>
      <c r="N106" s="108"/>
    </row>
    <row r="107" spans="1:14" s="31" customFormat="1">
      <c r="A107" s="238" t="s">
        <v>364</v>
      </c>
      <c r="B107" s="235">
        <v>9389693</v>
      </c>
      <c r="C107" s="238" t="s">
        <v>404</v>
      </c>
      <c r="D107" s="230">
        <f>G107-1</f>
        <v>44868</v>
      </c>
      <c r="E107" s="230">
        <f>G107-1</f>
        <v>44868</v>
      </c>
      <c r="F107" s="230">
        <f>G107-2</f>
        <v>44867</v>
      </c>
      <c r="G107" s="240">
        <v>44869</v>
      </c>
      <c r="H107" s="196" t="s">
        <v>496</v>
      </c>
      <c r="I107" s="245">
        <f>G107+45</f>
        <v>44914</v>
      </c>
      <c r="J107" s="3"/>
      <c r="L107" s="108"/>
      <c r="M107" s="108"/>
      <c r="N107" s="108"/>
    </row>
    <row r="108" spans="1:14" s="31" customFormat="1" ht="15.75" thickBot="1">
      <c r="A108" s="504" t="s">
        <v>83</v>
      </c>
      <c r="B108" s="505"/>
      <c r="C108" s="505"/>
      <c r="D108" s="505"/>
      <c r="E108" s="505"/>
      <c r="F108" s="505"/>
      <c r="G108" s="505"/>
      <c r="H108" s="505"/>
      <c r="I108" s="506"/>
      <c r="J108" s="3"/>
      <c r="L108" s="108"/>
      <c r="M108" s="108"/>
      <c r="N108" s="108"/>
    </row>
    <row r="109" spans="1:14" s="31" customFormat="1">
      <c r="A109" s="507"/>
      <c r="B109" s="507"/>
      <c r="C109" s="507"/>
      <c r="D109" s="507"/>
      <c r="E109" s="507"/>
      <c r="F109" s="507"/>
      <c r="G109" s="507"/>
      <c r="H109" s="507"/>
      <c r="I109" s="507"/>
      <c r="J109" s="507"/>
      <c r="K109" s="507"/>
      <c r="L109" s="6"/>
      <c r="M109" s="108"/>
      <c r="N109" s="108"/>
    </row>
    <row r="110" spans="1:14">
      <c r="A110" s="365" t="s">
        <v>315</v>
      </c>
      <c r="B110" s="490" t="s">
        <v>84</v>
      </c>
      <c r="C110" s="490"/>
      <c r="D110" s="490"/>
      <c r="E110" s="490"/>
      <c r="F110" s="490"/>
      <c r="G110" s="490"/>
      <c r="H110" s="490"/>
      <c r="I110" s="490"/>
      <c r="J110" s="490"/>
      <c r="K110" s="490"/>
      <c r="L110" s="197"/>
      <c r="M110" s="125"/>
      <c r="N110" s="126"/>
    </row>
    <row r="111" spans="1:14">
      <c r="A111" s="365"/>
      <c r="B111" s="491" t="s">
        <v>324</v>
      </c>
      <c r="C111" s="380"/>
      <c r="D111" s="380"/>
      <c r="E111" s="380"/>
      <c r="F111" s="380"/>
      <c r="G111" s="380"/>
      <c r="H111" s="380"/>
      <c r="I111" s="380"/>
      <c r="J111" s="380"/>
      <c r="K111" s="380"/>
      <c r="L111" s="197"/>
      <c r="M111" s="125"/>
      <c r="N111" s="126"/>
    </row>
    <row r="112" spans="1:14">
      <c r="A112" s="365"/>
      <c r="B112" s="380" t="s">
        <v>343</v>
      </c>
      <c r="C112" s="380"/>
      <c r="D112" s="380"/>
      <c r="E112" s="380"/>
      <c r="F112" s="380"/>
      <c r="G112" s="380"/>
      <c r="H112" s="380"/>
      <c r="I112" s="380"/>
      <c r="J112" s="380"/>
      <c r="K112" s="380"/>
      <c r="L112" s="197"/>
      <c r="M112" s="125"/>
      <c r="N112" s="126"/>
    </row>
    <row r="113" spans="1:16">
      <c r="A113" s="489" t="s">
        <v>3</v>
      </c>
      <c r="B113" s="489" t="s">
        <v>4</v>
      </c>
      <c r="C113" s="489" t="s">
        <v>5</v>
      </c>
      <c r="D113" s="354" t="s">
        <v>36</v>
      </c>
      <c r="E113" s="354" t="s">
        <v>27</v>
      </c>
      <c r="F113" s="354" t="s">
        <v>332</v>
      </c>
      <c r="G113" s="78" t="s">
        <v>38</v>
      </c>
      <c r="H113" s="478" t="s">
        <v>10</v>
      </c>
      <c r="I113" s="479" t="s">
        <v>12</v>
      </c>
      <c r="J113" s="479"/>
      <c r="K113" s="479"/>
      <c r="L113" s="479"/>
      <c r="M113" s="479"/>
      <c r="N113" s="127"/>
    </row>
    <row r="114" spans="1:16" ht="25.5" customHeight="1">
      <c r="A114" s="489"/>
      <c r="B114" s="489"/>
      <c r="C114" s="489"/>
      <c r="D114" s="354"/>
      <c r="E114" s="354"/>
      <c r="F114" s="354"/>
      <c r="G114" s="50" t="s">
        <v>13</v>
      </c>
      <c r="H114" s="478"/>
      <c r="I114" s="116" t="s">
        <v>87</v>
      </c>
      <c r="J114" s="116" t="s">
        <v>88</v>
      </c>
      <c r="K114" s="116" t="s">
        <v>89</v>
      </c>
      <c r="L114" s="117" t="s">
        <v>90</v>
      </c>
      <c r="M114" s="118" t="s">
        <v>91</v>
      </c>
      <c r="N114" s="119" t="s">
        <v>92</v>
      </c>
    </row>
    <row r="115" spans="1:16" ht="25.5" customHeight="1">
      <c r="A115" s="15" t="s">
        <v>391</v>
      </c>
      <c r="B115" s="93"/>
      <c r="C115" s="94" t="s">
        <v>390</v>
      </c>
      <c r="D115" s="95">
        <f>G115-2</f>
        <v>44837</v>
      </c>
      <c r="E115" s="95">
        <f>G115-2</f>
        <v>44837</v>
      </c>
      <c r="F115" s="95">
        <f>G115-3</f>
        <v>44836</v>
      </c>
      <c r="G115" s="33">
        <v>44839</v>
      </c>
      <c r="H115" s="272" t="s">
        <v>522</v>
      </c>
      <c r="I115" s="16">
        <v>44849</v>
      </c>
      <c r="J115" s="14">
        <f>I115+4</f>
        <v>44853</v>
      </c>
      <c r="K115" s="128">
        <f>J115+15</f>
        <v>44868</v>
      </c>
      <c r="L115" s="129">
        <f>K115+4</f>
        <v>44872</v>
      </c>
      <c r="M115" s="130">
        <f t="shared" ref="M115" si="1">L115+1</f>
        <v>44873</v>
      </c>
      <c r="N115" s="271"/>
    </row>
    <row r="116" spans="1:16" s="42" customFormat="1" ht="30">
      <c r="A116" s="64" t="s">
        <v>360</v>
      </c>
      <c r="B116" s="65"/>
      <c r="C116" s="66" t="s">
        <v>361</v>
      </c>
      <c r="D116" s="68">
        <f>G116-2</f>
        <v>44849</v>
      </c>
      <c r="E116" s="68">
        <f>G116-2</f>
        <v>44849</v>
      </c>
      <c r="F116" s="68">
        <f>G116-3</f>
        <v>44848</v>
      </c>
      <c r="G116" s="67">
        <v>44851</v>
      </c>
      <c r="H116" s="7" t="s">
        <v>400</v>
      </c>
      <c r="I116" s="16">
        <v>44856</v>
      </c>
      <c r="J116" s="14">
        <f>I116+4</f>
        <v>44860</v>
      </c>
      <c r="K116" s="128">
        <f>J116+15</f>
        <v>44875</v>
      </c>
      <c r="L116" s="129">
        <f>K116+4</f>
        <v>44879</v>
      </c>
      <c r="M116" s="130">
        <f t="shared" ref="M116:N118" si="2">L116+1</f>
        <v>44880</v>
      </c>
      <c r="N116" s="129">
        <f t="shared" si="2"/>
        <v>44881</v>
      </c>
    </row>
    <row r="117" spans="1:16" s="6" customFormat="1" ht="30">
      <c r="A117" s="64" t="s">
        <v>412</v>
      </c>
      <c r="B117" s="65"/>
      <c r="C117" s="66" t="s">
        <v>410</v>
      </c>
      <c r="D117" s="68">
        <f>G117-2</f>
        <v>44856</v>
      </c>
      <c r="E117" s="68">
        <f>G117-2</f>
        <v>44856</v>
      </c>
      <c r="F117" s="68">
        <f>G117-3</f>
        <v>44855</v>
      </c>
      <c r="G117" s="67">
        <v>44858</v>
      </c>
      <c r="H117" s="7" t="s">
        <v>414</v>
      </c>
      <c r="I117" s="16">
        <v>44863</v>
      </c>
      <c r="J117" s="14">
        <f>I117+4</f>
        <v>44867</v>
      </c>
      <c r="K117" s="128">
        <f>J117+15</f>
        <v>44882</v>
      </c>
      <c r="L117" s="129">
        <f>K117+4</f>
        <v>44886</v>
      </c>
      <c r="M117" s="130">
        <f t="shared" si="2"/>
        <v>44887</v>
      </c>
      <c r="N117" s="129">
        <f t="shared" si="2"/>
        <v>44888</v>
      </c>
      <c r="O117" s="3"/>
      <c r="P117" s="3"/>
    </row>
    <row r="118" spans="1:16" ht="30">
      <c r="A118" s="64" t="s">
        <v>413</v>
      </c>
      <c r="B118" s="65"/>
      <c r="C118" s="66" t="s">
        <v>411</v>
      </c>
      <c r="D118" s="68">
        <f>G118-2</f>
        <v>44866</v>
      </c>
      <c r="E118" s="68">
        <f>G118-2</f>
        <v>44866</v>
      </c>
      <c r="F118" s="68">
        <f>G118-3</f>
        <v>44865</v>
      </c>
      <c r="G118" s="67">
        <v>44868</v>
      </c>
      <c r="H118" s="7" t="s">
        <v>415</v>
      </c>
      <c r="I118" s="16">
        <v>44870</v>
      </c>
      <c r="J118" s="14">
        <f>I118+4</f>
        <v>44874</v>
      </c>
      <c r="K118" s="128">
        <f>J118+15</f>
        <v>44889</v>
      </c>
      <c r="L118" s="129">
        <f>K118+4</f>
        <v>44893</v>
      </c>
      <c r="M118" s="130">
        <f t="shared" si="2"/>
        <v>44894</v>
      </c>
      <c r="N118" s="129">
        <f t="shared" si="2"/>
        <v>44895</v>
      </c>
    </row>
    <row r="119" spans="1:16" ht="15.75">
      <c r="A119" s="480"/>
      <c r="B119" s="480"/>
      <c r="C119" s="480"/>
      <c r="D119" s="480"/>
      <c r="E119" s="480"/>
      <c r="F119" s="480"/>
      <c r="G119" s="480"/>
      <c r="H119" s="480"/>
      <c r="I119" s="480"/>
      <c r="J119" s="480"/>
      <c r="K119" s="480"/>
      <c r="L119" s="109"/>
    </row>
    <row r="120" spans="1:16">
      <c r="A120" s="481" t="s">
        <v>93</v>
      </c>
      <c r="B120" s="481"/>
      <c r="C120" s="481"/>
      <c r="D120" s="481"/>
      <c r="E120" s="481"/>
      <c r="F120" s="481"/>
      <c r="G120" s="481"/>
      <c r="H120" s="481"/>
      <c r="I120" s="481"/>
      <c r="J120" s="481"/>
      <c r="K120" s="481"/>
      <c r="L120" s="110"/>
    </row>
    <row r="121" spans="1:16" s="30" customFormat="1">
      <c r="A121" s="402" t="s">
        <v>94</v>
      </c>
      <c r="B121" s="402"/>
      <c r="C121" s="402"/>
      <c r="D121" s="402"/>
      <c r="E121" s="402"/>
      <c r="F121" s="402"/>
      <c r="G121" s="402"/>
      <c r="H121" s="402"/>
      <c r="I121" s="402"/>
      <c r="J121" s="402"/>
      <c r="K121" s="402"/>
      <c r="L121" s="44"/>
      <c r="M121" s="44"/>
      <c r="N121" s="44"/>
    </row>
    <row r="122" spans="1:16" s="30" customFormat="1">
      <c r="A122" s="17"/>
      <c r="B122" s="17"/>
      <c r="C122" s="17"/>
      <c r="D122" s="17"/>
      <c r="E122" s="17"/>
      <c r="F122" s="17"/>
      <c r="G122" s="17"/>
      <c r="H122" s="17"/>
      <c r="I122" s="17"/>
      <c r="J122" s="17"/>
      <c r="K122" s="17"/>
      <c r="L122" s="111"/>
      <c r="M122" s="111"/>
      <c r="N122" s="111"/>
      <c r="O122" s="17"/>
    </row>
    <row r="123" spans="1:16" s="30" customFormat="1">
      <c r="A123" s="482" t="s">
        <v>95</v>
      </c>
      <c r="B123" s="447" t="s">
        <v>96</v>
      </c>
      <c r="C123" s="448"/>
      <c r="D123" s="448"/>
      <c r="E123" s="448"/>
      <c r="F123" s="448"/>
      <c r="G123" s="448"/>
      <c r="H123" s="448"/>
      <c r="I123" s="448"/>
      <c r="J123" s="448"/>
      <c r="K123" s="448"/>
      <c r="L123" s="448"/>
      <c r="M123" s="448"/>
      <c r="N123" s="449"/>
    </row>
    <row r="124" spans="1:16" s="30" customFormat="1">
      <c r="A124" s="482"/>
      <c r="B124" s="483" t="s">
        <v>322</v>
      </c>
      <c r="C124" s="484"/>
      <c r="D124" s="484"/>
      <c r="E124" s="484"/>
      <c r="F124" s="484"/>
      <c r="G124" s="484"/>
      <c r="H124" s="484"/>
      <c r="I124" s="484"/>
      <c r="J124" s="484"/>
      <c r="K124" s="484"/>
      <c r="L124" s="484"/>
      <c r="M124" s="484"/>
      <c r="N124" s="485"/>
    </row>
    <row r="125" spans="1:16" s="30" customFormat="1">
      <c r="A125" s="482"/>
      <c r="B125" s="486" t="s">
        <v>86</v>
      </c>
      <c r="C125" s="487"/>
      <c r="D125" s="487"/>
      <c r="E125" s="487"/>
      <c r="F125" s="487"/>
      <c r="G125" s="487"/>
      <c r="H125" s="487"/>
      <c r="I125" s="487"/>
      <c r="J125" s="487"/>
      <c r="K125" s="487"/>
      <c r="L125" s="487"/>
      <c r="M125" s="487"/>
      <c r="N125" s="488"/>
    </row>
    <row r="126" spans="1:16" s="30" customFormat="1">
      <c r="A126" s="453" t="s">
        <v>3</v>
      </c>
      <c r="B126" s="453" t="s">
        <v>4</v>
      </c>
      <c r="C126" s="453" t="s">
        <v>5</v>
      </c>
      <c r="D126" s="454" t="s">
        <v>79</v>
      </c>
      <c r="E126" s="454" t="s">
        <v>27</v>
      </c>
      <c r="F126" s="454" t="s">
        <v>97</v>
      </c>
      <c r="G126" s="163" t="s">
        <v>38</v>
      </c>
      <c r="H126" s="456" t="s">
        <v>98</v>
      </c>
      <c r="I126" s="471" t="s">
        <v>99</v>
      </c>
      <c r="J126" s="473" t="s">
        <v>12</v>
      </c>
      <c r="K126" s="473"/>
      <c r="L126" s="473"/>
      <c r="M126" s="473"/>
      <c r="N126" s="154"/>
    </row>
    <row r="127" spans="1:16" s="6" customFormat="1" ht="45">
      <c r="A127" s="476"/>
      <c r="B127" s="476"/>
      <c r="C127" s="476"/>
      <c r="D127" s="477"/>
      <c r="E127" s="477"/>
      <c r="F127" s="477"/>
      <c r="G127" s="177" t="s">
        <v>13</v>
      </c>
      <c r="H127" s="470"/>
      <c r="I127" s="472"/>
      <c r="J127" s="222" t="s">
        <v>100</v>
      </c>
      <c r="K127" s="262" t="s">
        <v>101</v>
      </c>
      <c r="L127" s="165" t="s">
        <v>102</v>
      </c>
      <c r="M127" s="155" t="s">
        <v>103</v>
      </c>
      <c r="N127" s="165" t="s">
        <v>337</v>
      </c>
    </row>
    <row r="128" spans="1:16" s="6" customFormat="1" ht="30">
      <c r="A128" s="269" t="s">
        <v>373</v>
      </c>
      <c r="B128" s="270"/>
      <c r="C128" s="269" t="s">
        <v>372</v>
      </c>
      <c r="D128" s="174">
        <f>G128-2</f>
        <v>44834</v>
      </c>
      <c r="E128" s="174">
        <v>44834</v>
      </c>
      <c r="F128" s="174">
        <f>G128-2</f>
        <v>44834</v>
      </c>
      <c r="G128" s="225">
        <v>44836</v>
      </c>
      <c r="H128" s="162" t="s">
        <v>503</v>
      </c>
      <c r="I128" s="153">
        <v>44843</v>
      </c>
      <c r="J128" s="153">
        <f>I128+30</f>
        <v>44873</v>
      </c>
      <c r="K128" s="153">
        <f>J128+2</f>
        <v>44875</v>
      </c>
      <c r="L128" s="268">
        <f>J128+5</f>
        <v>44878</v>
      </c>
      <c r="M128" s="132">
        <f>J128+8</f>
        <v>44881</v>
      </c>
      <c r="N128" s="224">
        <f>J128+12</f>
        <v>44885</v>
      </c>
    </row>
    <row r="129" spans="1:15" s="6" customFormat="1" ht="30">
      <c r="A129" s="138" t="s">
        <v>360</v>
      </c>
      <c r="B129" s="139"/>
      <c r="C129" s="140" t="s">
        <v>361</v>
      </c>
      <c r="D129" s="141">
        <f>G129-2</f>
        <v>44849</v>
      </c>
      <c r="E129" s="141">
        <f>G129-2</f>
        <v>44849</v>
      </c>
      <c r="F129" s="141">
        <f>G129-3</f>
        <v>44848</v>
      </c>
      <c r="G129" s="185">
        <v>44851</v>
      </c>
      <c r="H129" s="162" t="s">
        <v>483</v>
      </c>
      <c r="I129" s="250">
        <v>44854</v>
      </c>
      <c r="J129" s="153">
        <f>I129+33</f>
        <v>44887</v>
      </c>
      <c r="K129" s="153">
        <f>J129+2</f>
        <v>44889</v>
      </c>
      <c r="L129" s="268">
        <f>J129+7</f>
        <v>44894</v>
      </c>
      <c r="M129" s="132">
        <f>J129+10</f>
        <v>44897</v>
      </c>
      <c r="N129" s="224">
        <f>J129+14</f>
        <v>44901</v>
      </c>
    </row>
    <row r="130" spans="1:15" s="52" customFormat="1" ht="30">
      <c r="A130" s="89" t="s">
        <v>391</v>
      </c>
      <c r="B130" s="90"/>
      <c r="C130" s="91" t="s">
        <v>390</v>
      </c>
      <c r="D130" s="92">
        <f>G130-2</f>
        <v>44854</v>
      </c>
      <c r="E130" s="92">
        <f>G130-2</f>
        <v>44854</v>
      </c>
      <c r="F130" s="92">
        <f>G130-3</f>
        <v>44853</v>
      </c>
      <c r="G130" s="266">
        <v>44856</v>
      </c>
      <c r="H130" s="96" t="s">
        <v>484</v>
      </c>
      <c r="I130" s="267">
        <v>44861</v>
      </c>
      <c r="J130" s="219">
        <f>I130+33</f>
        <v>44894</v>
      </c>
      <c r="K130" s="219">
        <f>J130+2</f>
        <v>44896</v>
      </c>
      <c r="L130" s="220">
        <f>J130+7</f>
        <v>44901</v>
      </c>
      <c r="M130" s="223">
        <f>J130+10</f>
        <v>44904</v>
      </c>
      <c r="N130" s="221">
        <f>J130+14</f>
        <v>44908</v>
      </c>
    </row>
    <row r="131" spans="1:15" s="52" customFormat="1" ht="30">
      <c r="A131" s="64" t="s">
        <v>412</v>
      </c>
      <c r="B131" s="65"/>
      <c r="C131" s="66" t="s">
        <v>410</v>
      </c>
      <c r="D131" s="68">
        <f>G131-2</f>
        <v>44857</v>
      </c>
      <c r="E131" s="68">
        <f>G131-2</f>
        <v>44857</v>
      </c>
      <c r="F131" s="68">
        <f>G131-3</f>
        <v>44856</v>
      </c>
      <c r="G131" s="33">
        <v>44859</v>
      </c>
      <c r="H131" s="96" t="s">
        <v>485</v>
      </c>
      <c r="I131" s="219">
        <v>44868</v>
      </c>
      <c r="J131" s="219">
        <f>I131+33</f>
        <v>44901</v>
      </c>
      <c r="K131" s="219">
        <f>J131+2</f>
        <v>44903</v>
      </c>
      <c r="L131" s="220">
        <f>J131+7</f>
        <v>44908</v>
      </c>
      <c r="M131" s="223">
        <f>J131+10</f>
        <v>44911</v>
      </c>
      <c r="N131" s="221">
        <f>J131+14</f>
        <v>44915</v>
      </c>
    </row>
    <row r="132" spans="1:15" s="52" customFormat="1" ht="30">
      <c r="A132" s="64" t="s">
        <v>413</v>
      </c>
      <c r="B132" s="65"/>
      <c r="C132" s="66" t="s">
        <v>411</v>
      </c>
      <c r="D132" s="68">
        <f>G132-2</f>
        <v>44867</v>
      </c>
      <c r="E132" s="68">
        <f>G132-2</f>
        <v>44867</v>
      </c>
      <c r="F132" s="68">
        <f>G132-3</f>
        <v>44866</v>
      </c>
      <c r="G132" s="33">
        <v>44869</v>
      </c>
      <c r="H132" s="96" t="s">
        <v>515</v>
      </c>
      <c r="I132" s="265">
        <v>44872</v>
      </c>
      <c r="J132" s="219">
        <f>I132+34</f>
        <v>44906</v>
      </c>
      <c r="K132" s="219">
        <f>J132+2</f>
        <v>44908</v>
      </c>
      <c r="L132" s="220">
        <f>J132+7</f>
        <v>44913</v>
      </c>
      <c r="M132" s="223">
        <f>J132+10</f>
        <v>44916</v>
      </c>
      <c r="N132" s="221">
        <f>J132+14</f>
        <v>44920</v>
      </c>
    </row>
    <row r="133" spans="1:15" s="30" customFormat="1">
      <c r="A133" s="399" t="s">
        <v>388</v>
      </c>
      <c r="B133" s="400"/>
      <c r="C133" s="400"/>
      <c r="D133" s="400"/>
      <c r="E133" s="400"/>
      <c r="F133" s="400"/>
      <c r="G133" s="400"/>
      <c r="H133" s="400"/>
      <c r="I133" s="400"/>
      <c r="J133" s="400"/>
      <c r="K133" s="400"/>
      <c r="L133" s="400"/>
      <c r="M133" s="400"/>
      <c r="N133" s="401"/>
    </row>
    <row r="134" spans="1:15">
      <c r="A134" s="402" t="s">
        <v>94</v>
      </c>
      <c r="B134" s="403"/>
      <c r="C134" s="403"/>
      <c r="D134" s="403"/>
      <c r="E134" s="403"/>
      <c r="F134" s="403"/>
      <c r="G134" s="403"/>
      <c r="H134" s="403"/>
      <c r="I134" s="403"/>
      <c r="J134" s="403"/>
      <c r="K134" s="403"/>
      <c r="L134" s="403"/>
      <c r="M134" s="403"/>
      <c r="N134" s="474"/>
    </row>
    <row r="135" spans="1:15" s="30" customFormat="1">
      <c r="A135" s="475"/>
      <c r="B135" s="475"/>
      <c r="C135" s="475"/>
      <c r="D135" s="475"/>
      <c r="E135" s="475"/>
      <c r="F135" s="475"/>
      <c r="G135" s="475"/>
      <c r="H135" s="475"/>
      <c r="I135" s="475"/>
      <c r="J135" s="6"/>
      <c r="K135" s="6"/>
      <c r="L135" s="44"/>
      <c r="M135" s="44"/>
      <c r="N135" s="44"/>
    </row>
    <row r="136" spans="1:15" s="30" customFormat="1">
      <c r="A136" s="365" t="s">
        <v>112</v>
      </c>
      <c r="B136" s="340" t="s">
        <v>113</v>
      </c>
      <c r="C136" s="340"/>
      <c r="D136" s="340"/>
      <c r="E136" s="340"/>
      <c r="F136" s="340"/>
      <c r="G136" s="340"/>
      <c r="H136" s="340"/>
      <c r="I136" s="340"/>
      <c r="J136" s="6"/>
      <c r="K136" s="6"/>
      <c r="L136" s="6"/>
      <c r="M136" s="44"/>
      <c r="N136" s="44"/>
    </row>
    <row r="137" spans="1:15" s="30" customFormat="1">
      <c r="A137" s="365"/>
      <c r="B137" s="341" t="s">
        <v>85</v>
      </c>
      <c r="C137" s="341"/>
      <c r="D137" s="341"/>
      <c r="E137" s="341"/>
      <c r="F137" s="341"/>
      <c r="G137" s="341"/>
      <c r="H137" s="341"/>
      <c r="I137" s="341"/>
      <c r="J137" s="6"/>
      <c r="K137" s="6"/>
      <c r="L137" s="6"/>
      <c r="M137" s="44"/>
      <c r="N137" s="44"/>
    </row>
    <row r="138" spans="1:15" s="30" customFormat="1" ht="15" customHeight="1">
      <c r="A138" s="365"/>
      <c r="B138" s="341" t="s">
        <v>114</v>
      </c>
      <c r="C138" s="341"/>
      <c r="D138" s="341"/>
      <c r="E138" s="341"/>
      <c r="F138" s="341"/>
      <c r="G138" s="341"/>
      <c r="H138" s="341"/>
      <c r="I138" s="341"/>
      <c r="J138" s="6"/>
      <c r="K138" s="6"/>
      <c r="L138" s="6"/>
      <c r="M138" s="6"/>
      <c r="N138" s="6"/>
      <c r="O138" s="3"/>
    </row>
    <row r="139" spans="1:15" s="30" customFormat="1" ht="15" customHeight="1">
      <c r="A139" s="353" t="s">
        <v>3</v>
      </c>
      <c r="B139" s="353" t="s">
        <v>4</v>
      </c>
      <c r="C139" s="353" t="s">
        <v>5</v>
      </c>
      <c r="D139" s="354" t="s">
        <v>79</v>
      </c>
      <c r="E139" s="354" t="s">
        <v>27</v>
      </c>
      <c r="F139" s="356" t="s">
        <v>115</v>
      </c>
      <c r="G139" s="80" t="s">
        <v>38</v>
      </c>
      <c r="H139" s="385" t="s">
        <v>116</v>
      </c>
      <c r="I139" s="385"/>
      <c r="J139" s="44"/>
      <c r="K139" s="6"/>
      <c r="L139" s="6"/>
      <c r="M139" s="6"/>
      <c r="N139" s="6"/>
      <c r="O139" s="3"/>
    </row>
    <row r="140" spans="1:15" s="30" customFormat="1" ht="60">
      <c r="A140" s="353"/>
      <c r="B140" s="353"/>
      <c r="C140" s="353"/>
      <c r="D140" s="354"/>
      <c r="E140" s="354"/>
      <c r="F140" s="356"/>
      <c r="G140" s="79" t="s">
        <v>13</v>
      </c>
      <c r="H140" s="80" t="s">
        <v>117</v>
      </c>
      <c r="I140" s="80" t="s">
        <v>118</v>
      </c>
      <c r="J140" s="44"/>
      <c r="K140" s="6"/>
      <c r="L140" s="6"/>
      <c r="M140" s="44"/>
      <c r="N140" s="44"/>
    </row>
    <row r="141" spans="1:15" s="30" customFormat="1">
      <c r="A141" s="18" t="s">
        <v>381</v>
      </c>
      <c r="B141" s="19"/>
      <c r="C141" s="18" t="s">
        <v>380</v>
      </c>
      <c r="D141" s="68">
        <f>G141-1</f>
        <v>44841</v>
      </c>
      <c r="E141" s="68">
        <f>G141-1</f>
        <v>44841</v>
      </c>
      <c r="F141" s="68">
        <f>G141-2</f>
        <v>44840</v>
      </c>
      <c r="G141" s="68">
        <v>44842</v>
      </c>
      <c r="H141" s="67">
        <f>G141+3</f>
        <v>44845</v>
      </c>
      <c r="I141" s="67">
        <f>G141+6</f>
        <v>44848</v>
      </c>
      <c r="J141" s="44"/>
      <c r="K141" s="44"/>
      <c r="L141" s="44"/>
      <c r="M141" s="44"/>
      <c r="N141" s="44"/>
    </row>
    <row r="142" spans="1:15" s="30" customFormat="1">
      <c r="A142" s="18" t="s">
        <v>430</v>
      </c>
      <c r="B142" s="19"/>
      <c r="C142" s="18" t="s">
        <v>427</v>
      </c>
      <c r="D142" s="68">
        <f>G142-1</f>
        <v>44852</v>
      </c>
      <c r="E142" s="68">
        <f>G142-1</f>
        <v>44852</v>
      </c>
      <c r="F142" s="68">
        <f>G142-2</f>
        <v>44851</v>
      </c>
      <c r="G142" s="68">
        <v>44853</v>
      </c>
      <c r="H142" s="67">
        <f>G142+3</f>
        <v>44856</v>
      </c>
      <c r="I142" s="67">
        <f>G142+6</f>
        <v>44859</v>
      </c>
      <c r="J142" s="44"/>
      <c r="K142" s="44"/>
      <c r="L142" s="44"/>
      <c r="M142" s="44"/>
      <c r="N142" s="44"/>
    </row>
    <row r="143" spans="1:15" s="30" customFormat="1">
      <c r="A143" s="18" t="s">
        <v>431</v>
      </c>
      <c r="B143" s="19"/>
      <c r="C143" s="18" t="s">
        <v>428</v>
      </c>
      <c r="D143" s="68">
        <f>G143-1</f>
        <v>44859</v>
      </c>
      <c r="E143" s="68">
        <f>G143-1</f>
        <v>44859</v>
      </c>
      <c r="F143" s="68">
        <f>G143-2</f>
        <v>44858</v>
      </c>
      <c r="G143" s="68">
        <v>44860</v>
      </c>
      <c r="H143" s="67">
        <f>G143+3</f>
        <v>44863</v>
      </c>
      <c r="I143" s="67">
        <f>G143+6</f>
        <v>44866</v>
      </c>
      <c r="J143" s="36"/>
      <c r="K143" s="37"/>
      <c r="L143" s="45"/>
      <c r="M143" s="44"/>
      <c r="N143" s="44"/>
    </row>
    <row r="144" spans="1:15" s="30" customFormat="1">
      <c r="A144" s="18" t="s">
        <v>432</v>
      </c>
      <c r="B144" s="19"/>
      <c r="C144" s="18" t="s">
        <v>429</v>
      </c>
      <c r="D144" s="68">
        <f>G144-1</f>
        <v>44866</v>
      </c>
      <c r="E144" s="68">
        <f>G144-1</f>
        <v>44866</v>
      </c>
      <c r="F144" s="68">
        <f>G144-2</f>
        <v>44865</v>
      </c>
      <c r="G144" s="68">
        <v>44867</v>
      </c>
      <c r="H144" s="67">
        <f>G144+3</f>
        <v>44870</v>
      </c>
      <c r="I144" s="67">
        <f>G144+6</f>
        <v>44873</v>
      </c>
      <c r="J144" s="36"/>
      <c r="K144" s="37"/>
      <c r="L144" s="45"/>
      <c r="M144" s="44"/>
      <c r="N144" s="44"/>
    </row>
    <row r="145" spans="1:15" s="30" customFormat="1">
      <c r="A145" s="361" t="s">
        <v>119</v>
      </c>
      <c r="B145" s="361"/>
      <c r="C145" s="361"/>
      <c r="D145" s="361"/>
      <c r="E145" s="361"/>
      <c r="F145" s="361"/>
      <c r="G145" s="361"/>
      <c r="H145" s="361"/>
      <c r="I145" s="361"/>
      <c r="J145" s="44"/>
      <c r="K145" s="44"/>
      <c r="L145" s="44"/>
      <c r="M145" s="44"/>
      <c r="N145" s="44"/>
    </row>
    <row r="146" spans="1:15" s="30" customFormat="1">
      <c r="A146" s="361" t="s">
        <v>120</v>
      </c>
      <c r="B146" s="361"/>
      <c r="C146" s="361"/>
      <c r="D146" s="361"/>
      <c r="E146" s="361"/>
      <c r="F146" s="361"/>
      <c r="G146" s="361"/>
      <c r="H146" s="361"/>
      <c r="I146" s="361"/>
      <c r="J146" s="44"/>
      <c r="K146" s="44"/>
      <c r="L146" s="44"/>
      <c r="M146" s="44"/>
      <c r="N146" s="44"/>
    </row>
    <row r="147" spans="1:15" s="30" customFormat="1">
      <c r="A147" s="361" t="s">
        <v>121</v>
      </c>
      <c r="B147" s="361"/>
      <c r="C147" s="361"/>
      <c r="D147" s="361"/>
      <c r="E147" s="361"/>
      <c r="F147" s="361"/>
      <c r="G147" s="361"/>
      <c r="H147" s="361"/>
      <c r="I147" s="361"/>
      <c r="J147" s="44"/>
      <c r="K147" s="44"/>
      <c r="L147" s="44"/>
      <c r="M147" s="44"/>
      <c r="N147" s="44"/>
    </row>
    <row r="148" spans="1:15" s="30" customFormat="1">
      <c r="A148" s="469" t="s">
        <v>94</v>
      </c>
      <c r="B148" s="469"/>
      <c r="C148" s="469"/>
      <c r="D148" s="469"/>
      <c r="E148" s="469"/>
      <c r="F148" s="469"/>
      <c r="G148" s="469"/>
      <c r="H148" s="469"/>
      <c r="I148" s="469"/>
      <c r="J148"/>
      <c r="K148"/>
      <c r="L148" s="44"/>
      <c r="M148" s="44"/>
      <c r="N148" s="44"/>
    </row>
    <row r="149" spans="1:15" s="30" customFormat="1">
      <c r="A149" s="17"/>
      <c r="B149" s="17"/>
      <c r="C149" s="17"/>
      <c r="D149" s="17"/>
      <c r="E149" s="17"/>
      <c r="F149" s="17"/>
      <c r="G149" s="17"/>
      <c r="H149" s="17"/>
      <c r="I149" s="17"/>
      <c r="J149"/>
      <c r="K149"/>
      <c r="L149" s="44"/>
      <c r="M149" s="44"/>
      <c r="N149" s="44"/>
    </row>
    <row r="150" spans="1:15" s="30" customFormat="1">
      <c r="A150" s="365" t="s">
        <v>122</v>
      </c>
      <c r="B150" s="368" t="s">
        <v>331</v>
      </c>
      <c r="C150" s="368"/>
      <c r="D150" s="368"/>
      <c r="E150" s="368"/>
      <c r="F150" s="368"/>
      <c r="G150" s="368"/>
      <c r="H150" s="368"/>
      <c r="I150" s="368"/>
      <c r="J150" s="368"/>
      <c r="K150" s="6"/>
      <c r="L150" s="6"/>
      <c r="M150" s="44"/>
      <c r="N150" s="44"/>
    </row>
    <row r="151" spans="1:15" s="30" customFormat="1">
      <c r="A151" s="365"/>
      <c r="B151" s="380" t="s">
        <v>123</v>
      </c>
      <c r="C151" s="380"/>
      <c r="D151" s="380"/>
      <c r="E151" s="380"/>
      <c r="F151" s="380"/>
      <c r="G151" s="380"/>
      <c r="H151" s="380"/>
      <c r="I151" s="380"/>
      <c r="J151" s="380"/>
      <c r="K151"/>
      <c r="L151" s="110"/>
      <c r="M151" s="110"/>
      <c r="N151" s="44"/>
    </row>
    <row r="152" spans="1:15" s="30" customFormat="1" ht="15" customHeight="1">
      <c r="A152" s="365"/>
      <c r="B152" s="380" t="s">
        <v>124</v>
      </c>
      <c r="C152" s="380"/>
      <c r="D152" s="380"/>
      <c r="E152" s="380"/>
      <c r="F152" s="380"/>
      <c r="G152" s="380"/>
      <c r="H152" s="380"/>
      <c r="I152" s="380"/>
      <c r="J152" s="380"/>
      <c r="K152"/>
      <c r="L152" s="110"/>
      <c r="M152" s="110"/>
      <c r="N152" s="6"/>
      <c r="O152" s="3"/>
    </row>
    <row r="153" spans="1:15" s="30" customFormat="1" ht="15" customHeight="1">
      <c r="A153" s="353" t="s">
        <v>3</v>
      </c>
      <c r="B153" s="353" t="s">
        <v>4</v>
      </c>
      <c r="C153" s="353" t="s">
        <v>5</v>
      </c>
      <c r="D153" s="354" t="s">
        <v>79</v>
      </c>
      <c r="E153" s="354" t="s">
        <v>27</v>
      </c>
      <c r="F153" s="356" t="s">
        <v>125</v>
      </c>
      <c r="G153" s="80" t="s">
        <v>38</v>
      </c>
      <c r="H153" s="358" t="s">
        <v>116</v>
      </c>
      <c r="I153" s="358"/>
      <c r="J153" s="358"/>
      <c r="K153"/>
      <c r="L153" s="110"/>
      <c r="M153" s="110"/>
      <c r="N153" s="6"/>
      <c r="O153" s="3"/>
    </row>
    <row r="154" spans="1:15" s="30" customFormat="1" ht="75">
      <c r="A154" s="353"/>
      <c r="B154" s="353"/>
      <c r="C154" s="353"/>
      <c r="D154" s="354"/>
      <c r="E154" s="354"/>
      <c r="F154" s="356"/>
      <c r="G154" s="79" t="s">
        <v>13</v>
      </c>
      <c r="H154" s="80" t="s">
        <v>126</v>
      </c>
      <c r="I154" s="80" t="s">
        <v>127</v>
      </c>
      <c r="J154" s="80" t="s">
        <v>128</v>
      </c>
      <c r="K154"/>
      <c r="L154" s="110"/>
      <c r="M154" s="110"/>
      <c r="N154" s="44"/>
    </row>
    <row r="155" spans="1:15" s="30" customFormat="1">
      <c r="A155" s="18" t="s">
        <v>424</v>
      </c>
      <c r="B155" s="13"/>
      <c r="C155" s="18" t="s">
        <v>423</v>
      </c>
      <c r="D155" s="68">
        <f>G155-2</f>
        <v>44828</v>
      </c>
      <c r="E155" s="68">
        <f>G155-1</f>
        <v>44829</v>
      </c>
      <c r="F155" s="68">
        <f>D155</f>
        <v>44828</v>
      </c>
      <c r="G155" s="68">
        <v>44830</v>
      </c>
      <c r="H155" s="35">
        <f>G155+5</f>
        <v>44835</v>
      </c>
      <c r="I155" s="35">
        <f>G155+6</f>
        <v>44836</v>
      </c>
      <c r="J155" s="67">
        <f>G155+10</f>
        <v>44840</v>
      </c>
      <c r="K155"/>
      <c r="L155" s="110"/>
      <c r="M155" s="110"/>
      <c r="N155" s="44"/>
    </row>
    <row r="156" spans="1:15" s="30" customFormat="1">
      <c r="A156" s="18" t="s">
        <v>505</v>
      </c>
      <c r="B156" s="19"/>
      <c r="C156" s="18" t="s">
        <v>419</v>
      </c>
      <c r="D156" s="68">
        <f>G156-2</f>
        <v>44835</v>
      </c>
      <c r="E156" s="68">
        <f>G156-1</f>
        <v>44836</v>
      </c>
      <c r="F156" s="68">
        <f>D156</f>
        <v>44835</v>
      </c>
      <c r="G156" s="68">
        <v>44837</v>
      </c>
      <c r="H156" s="35">
        <f>G156+5</f>
        <v>44842</v>
      </c>
      <c r="I156" s="35">
        <f>G156+6</f>
        <v>44843</v>
      </c>
      <c r="J156" s="67">
        <f>G156+10</f>
        <v>44847</v>
      </c>
      <c r="K156"/>
      <c r="L156" s="110"/>
      <c r="M156" s="110"/>
      <c r="N156" s="44"/>
    </row>
    <row r="157" spans="1:15" s="30" customFormat="1">
      <c r="A157" s="18" t="s">
        <v>425</v>
      </c>
      <c r="B157" s="13"/>
      <c r="C157" s="18" t="s">
        <v>420</v>
      </c>
      <c r="D157" s="68">
        <f>G157-2</f>
        <v>44849</v>
      </c>
      <c r="E157" s="68">
        <f>G157-1</f>
        <v>44850</v>
      </c>
      <c r="F157" s="68">
        <f>D157</f>
        <v>44849</v>
      </c>
      <c r="G157" s="68">
        <v>44851</v>
      </c>
      <c r="H157" s="35">
        <f>G157+5</f>
        <v>44856</v>
      </c>
      <c r="I157" s="35">
        <f>G157+6</f>
        <v>44857</v>
      </c>
      <c r="J157" s="67">
        <f>G157+10</f>
        <v>44861</v>
      </c>
      <c r="K157"/>
      <c r="L157" s="110"/>
      <c r="M157" s="110"/>
      <c r="N157" s="44"/>
    </row>
    <row r="158" spans="1:15" s="30" customFormat="1">
      <c r="A158" s="18" t="s">
        <v>506</v>
      </c>
      <c r="B158" s="19"/>
      <c r="C158" s="18" t="s">
        <v>421</v>
      </c>
      <c r="D158" s="68">
        <f>G158-2</f>
        <v>44855</v>
      </c>
      <c r="E158" s="68">
        <f>G158-1</f>
        <v>44856</v>
      </c>
      <c r="F158" s="68">
        <f>D158</f>
        <v>44855</v>
      </c>
      <c r="G158" s="68">
        <v>44857</v>
      </c>
      <c r="H158" s="35">
        <f>G158+5</f>
        <v>44862</v>
      </c>
      <c r="I158" s="35">
        <f>G158+6</f>
        <v>44863</v>
      </c>
      <c r="J158" s="67">
        <f>G158+10</f>
        <v>44867</v>
      </c>
      <c r="K158"/>
      <c r="L158" s="110"/>
      <c r="M158" s="110"/>
      <c r="N158" s="44"/>
    </row>
    <row r="159" spans="1:15" s="30" customFormat="1">
      <c r="A159" s="18" t="s">
        <v>426</v>
      </c>
      <c r="B159" s="19"/>
      <c r="C159" s="18" t="s">
        <v>422</v>
      </c>
      <c r="D159" s="68">
        <f>G159-2</f>
        <v>44862</v>
      </c>
      <c r="E159" s="68">
        <f>G159-1</f>
        <v>44863</v>
      </c>
      <c r="F159" s="68">
        <f>D159</f>
        <v>44862</v>
      </c>
      <c r="G159" s="68">
        <v>44864</v>
      </c>
      <c r="H159" s="35">
        <f>G159+5</f>
        <v>44869</v>
      </c>
      <c r="I159" s="35">
        <f>G159+6</f>
        <v>44870</v>
      </c>
      <c r="J159" s="67">
        <f>G159+10</f>
        <v>44874</v>
      </c>
      <c r="K159"/>
      <c r="L159" s="110"/>
      <c r="M159" s="110"/>
      <c r="N159" s="44"/>
    </row>
    <row r="160" spans="1:15" s="46" customFormat="1">
      <c r="A160" s="467" t="s">
        <v>129</v>
      </c>
      <c r="B160" s="467"/>
      <c r="C160" s="467"/>
      <c r="D160" s="467"/>
      <c r="E160" s="467"/>
      <c r="F160" s="467"/>
      <c r="G160" s="467"/>
      <c r="H160" s="467"/>
      <c r="I160" s="467"/>
      <c r="J160" s="467"/>
      <c r="K160"/>
      <c r="L160" s="110"/>
      <c r="M160" s="110"/>
      <c r="N160" s="114"/>
      <c r="O160" s="10"/>
    </row>
    <row r="161" spans="1:14" s="46" customFormat="1">
      <c r="A161" s="467" t="s">
        <v>120</v>
      </c>
      <c r="B161" s="467"/>
      <c r="C161" s="467"/>
      <c r="D161" s="467"/>
      <c r="E161" s="467"/>
      <c r="F161" s="467"/>
      <c r="G161" s="467"/>
      <c r="H161" s="467"/>
      <c r="I161" s="467"/>
      <c r="J161" s="467"/>
      <c r="K161"/>
      <c r="L161" s="110"/>
      <c r="M161" s="110"/>
      <c r="N161" s="115"/>
    </row>
    <row r="162" spans="1:14" s="30" customFormat="1">
      <c r="A162" s="467" t="s">
        <v>121</v>
      </c>
      <c r="B162" s="467"/>
      <c r="C162" s="467"/>
      <c r="D162" s="467"/>
      <c r="E162" s="467"/>
      <c r="F162" s="467"/>
      <c r="G162" s="467"/>
      <c r="H162" s="467"/>
      <c r="I162" s="467"/>
      <c r="J162" s="467"/>
      <c r="K162"/>
      <c r="L162" s="110"/>
      <c r="M162" s="110"/>
      <c r="N162" s="44"/>
    </row>
    <row r="163" spans="1:14" s="30" customFormat="1">
      <c r="A163" s="468" t="s">
        <v>94</v>
      </c>
      <c r="B163" s="468"/>
      <c r="C163" s="468"/>
      <c r="D163" s="468"/>
      <c r="E163" s="468"/>
      <c r="F163" s="468"/>
      <c r="G163" s="468"/>
      <c r="H163" s="468"/>
      <c r="I163" s="468"/>
      <c r="J163" s="468"/>
      <c r="K163"/>
      <c r="L163" s="110"/>
      <c r="M163" s="110"/>
      <c r="N163" s="44"/>
    </row>
    <row r="164" spans="1:14" s="30" customFormat="1" hidden="1">
      <c r="A164" s="44"/>
      <c r="I164" s="44"/>
      <c r="J164" s="44"/>
      <c r="K164"/>
      <c r="L164" s="110"/>
      <c r="M164" s="110"/>
      <c r="N164" s="44"/>
    </row>
    <row r="165" spans="1:14" s="30" customFormat="1" hidden="1">
      <c r="A165" s="365" t="s">
        <v>130</v>
      </c>
      <c r="B165" s="368" t="s">
        <v>131</v>
      </c>
      <c r="C165" s="368"/>
      <c r="D165" s="368"/>
      <c r="E165" s="368"/>
      <c r="F165" s="368"/>
      <c r="G165" s="368"/>
      <c r="H165" s="368"/>
      <c r="I165" s="368"/>
      <c r="J165" s="368"/>
      <c r="K165"/>
      <c r="L165" s="110"/>
      <c r="M165" s="110"/>
      <c r="N165" s="44"/>
    </row>
    <row r="166" spans="1:14" s="30" customFormat="1" hidden="1">
      <c r="A166" s="365"/>
      <c r="B166" s="380" t="s">
        <v>132</v>
      </c>
      <c r="C166" s="380"/>
      <c r="D166" s="380"/>
      <c r="E166" s="380"/>
      <c r="F166" s="380"/>
      <c r="G166" s="380"/>
      <c r="H166" s="380"/>
      <c r="I166" s="380"/>
      <c r="J166" s="380"/>
      <c r="K166"/>
      <c r="L166" s="110"/>
      <c r="M166" s="110"/>
      <c r="N166" s="44"/>
    </row>
    <row r="167" spans="1:14" s="30" customFormat="1" hidden="1">
      <c r="A167" s="365"/>
      <c r="B167" s="380" t="s">
        <v>86</v>
      </c>
      <c r="C167" s="380"/>
      <c r="D167" s="380"/>
      <c r="E167" s="380"/>
      <c r="F167" s="380"/>
      <c r="G167" s="380"/>
      <c r="H167" s="380"/>
      <c r="I167" s="380"/>
      <c r="J167" s="380"/>
      <c r="K167"/>
      <c r="L167" s="110"/>
      <c r="M167" s="44"/>
      <c r="N167" s="44"/>
    </row>
    <row r="168" spans="1:14" s="30" customFormat="1" hidden="1">
      <c r="A168" s="353" t="s">
        <v>3</v>
      </c>
      <c r="B168" s="353" t="s">
        <v>133</v>
      </c>
      <c r="C168" s="353" t="s">
        <v>5</v>
      </c>
      <c r="D168" s="354" t="s">
        <v>79</v>
      </c>
      <c r="E168" s="354" t="s">
        <v>27</v>
      </c>
      <c r="F168" s="356" t="s">
        <v>134</v>
      </c>
      <c r="G168" s="80" t="s">
        <v>38</v>
      </c>
      <c r="H168" s="428" t="s">
        <v>10</v>
      </c>
      <c r="I168" s="80" t="s">
        <v>9</v>
      </c>
      <c r="J168" s="80" t="s">
        <v>12</v>
      </c>
      <c r="K168"/>
      <c r="L168" s="110"/>
      <c r="M168" s="44"/>
      <c r="N168" s="44"/>
    </row>
    <row r="169" spans="1:14" s="30" customFormat="1" ht="30" hidden="1">
      <c r="A169" s="353"/>
      <c r="B169" s="353"/>
      <c r="C169" s="353"/>
      <c r="D169" s="354"/>
      <c r="E169" s="354"/>
      <c r="F169" s="356"/>
      <c r="G169" s="87" t="s">
        <v>13</v>
      </c>
      <c r="H169" s="428"/>
      <c r="I169" s="88" t="s">
        <v>87</v>
      </c>
      <c r="J169" s="88" t="s">
        <v>135</v>
      </c>
      <c r="K169"/>
      <c r="L169" s="110"/>
      <c r="M169" s="44"/>
      <c r="N169" s="44"/>
    </row>
    <row r="170" spans="1:14" s="30" customFormat="1" hidden="1">
      <c r="A170" s="120" t="s">
        <v>104</v>
      </c>
      <c r="B170" s="121"/>
      <c r="C170" s="122" t="s">
        <v>105</v>
      </c>
      <c r="D170" s="123">
        <f>G170-1</f>
        <v>44658</v>
      </c>
      <c r="E170" s="123">
        <f>G170-1</f>
        <v>44658</v>
      </c>
      <c r="F170" s="123">
        <f>G170-2</f>
        <v>44657</v>
      </c>
      <c r="G170" s="124">
        <v>44659</v>
      </c>
      <c r="H170" s="196"/>
      <c r="I170" s="132"/>
      <c r="J170" s="132"/>
      <c r="K170"/>
      <c r="L170" s="110"/>
      <c r="M170" s="44"/>
      <c r="N170" s="44"/>
    </row>
    <row r="171" spans="1:14" s="30" customFormat="1" hidden="1">
      <c r="A171" s="120" t="s">
        <v>106</v>
      </c>
      <c r="B171" s="121"/>
      <c r="C171" s="122" t="s">
        <v>107</v>
      </c>
      <c r="D171" s="123">
        <f>G171-1</f>
        <v>44665</v>
      </c>
      <c r="E171" s="123">
        <f>G171-1</f>
        <v>44665</v>
      </c>
      <c r="F171" s="123">
        <f>G171-2</f>
        <v>44664</v>
      </c>
      <c r="G171" s="124">
        <v>44666</v>
      </c>
      <c r="H171" s="196"/>
      <c r="I171" s="97"/>
      <c r="J171" s="132"/>
      <c r="K171"/>
      <c r="L171" s="110"/>
      <c r="M171" s="44"/>
      <c r="N171" s="44"/>
    </row>
    <row r="172" spans="1:14" s="30" customFormat="1" hidden="1">
      <c r="A172" s="120" t="s">
        <v>108</v>
      </c>
      <c r="B172" s="121"/>
      <c r="C172" s="122" t="s">
        <v>109</v>
      </c>
      <c r="D172" s="123">
        <f>G172-1</f>
        <v>44679</v>
      </c>
      <c r="E172" s="123">
        <f>G172-1</f>
        <v>44679</v>
      </c>
      <c r="F172" s="123">
        <f>G172-2</f>
        <v>44678</v>
      </c>
      <c r="G172" s="124">
        <v>44680</v>
      </c>
      <c r="H172" s="196"/>
      <c r="I172" s="133"/>
      <c r="J172" s="132"/>
      <c r="K172"/>
      <c r="L172" s="110"/>
      <c r="M172" s="44"/>
      <c r="N172" s="44"/>
    </row>
    <row r="173" spans="1:14" s="30" customFormat="1" hidden="1">
      <c r="A173" s="120" t="s">
        <v>110</v>
      </c>
      <c r="B173" s="121"/>
      <c r="C173" s="122" t="s">
        <v>111</v>
      </c>
      <c r="D173" s="123">
        <f>G173-1</f>
        <v>44686</v>
      </c>
      <c r="E173" s="123">
        <f>G173-1</f>
        <v>44686</v>
      </c>
      <c r="F173" s="123">
        <f>G173-2</f>
        <v>44685</v>
      </c>
      <c r="G173" s="124">
        <v>44687</v>
      </c>
      <c r="H173" s="134"/>
      <c r="I173" s="135"/>
      <c r="J173" s="136"/>
      <c r="K173"/>
      <c r="L173" s="110"/>
      <c r="M173" s="44"/>
      <c r="N173" s="44"/>
    </row>
    <row r="174" spans="1:14" s="30" customFormat="1" hidden="1">
      <c r="A174" s="461" t="s">
        <v>136</v>
      </c>
      <c r="B174" s="461"/>
      <c r="C174" s="461"/>
      <c r="D174" s="461"/>
      <c r="E174" s="461"/>
      <c r="F174" s="461"/>
      <c r="G174" s="461"/>
      <c r="H174" s="461"/>
      <c r="I174" s="133"/>
      <c r="J174" s="137"/>
      <c r="K174"/>
      <c r="L174" s="110"/>
      <c r="M174" s="110"/>
      <c r="N174" s="44"/>
    </row>
    <row r="175" spans="1:14" s="30" customFormat="1" hidden="1">
      <c r="A175" s="462" t="s">
        <v>137</v>
      </c>
      <c r="B175" s="462"/>
      <c r="C175" s="462"/>
      <c r="D175" s="462"/>
      <c r="E175" s="462"/>
      <c r="F175" s="462"/>
      <c r="G175" s="462"/>
      <c r="H175" s="462"/>
      <c r="I175" s="462"/>
      <c r="J175" s="462"/>
      <c r="K175"/>
      <c r="L175" s="110"/>
      <c r="M175" s="110"/>
      <c r="N175" s="44"/>
    </row>
    <row r="176" spans="1:14" s="30" customFormat="1" hidden="1">
      <c r="A176" s="463" t="s">
        <v>138</v>
      </c>
      <c r="B176" s="463"/>
      <c r="C176" s="463"/>
      <c r="D176" s="463"/>
      <c r="E176" s="463"/>
      <c r="F176" s="463"/>
      <c r="G176" s="463"/>
      <c r="H176" s="463"/>
      <c r="I176" s="463"/>
      <c r="J176" s="463"/>
      <c r="K176"/>
      <c r="L176" s="110"/>
      <c r="M176" s="110"/>
      <c r="N176" s="44"/>
    </row>
    <row r="177" spans="1:15" s="30" customFormat="1" hidden="1">
      <c r="A177" s="463" t="s">
        <v>94</v>
      </c>
      <c r="B177" s="463"/>
      <c r="C177" s="463"/>
      <c r="D177" s="463"/>
      <c r="E177" s="463"/>
      <c r="F177" s="463"/>
      <c r="G177" s="463"/>
      <c r="H177" s="463"/>
      <c r="I177" s="463"/>
      <c r="J177" s="463"/>
      <c r="K177"/>
      <c r="L177" s="110"/>
      <c r="M177" s="110"/>
      <c r="N177" s="44"/>
    </row>
    <row r="178" spans="1:15" s="30" customFormat="1">
      <c r="A178" s="63"/>
      <c r="B178" s="63"/>
      <c r="C178" s="63"/>
      <c r="D178" s="63"/>
      <c r="E178" s="63"/>
      <c r="F178" s="63"/>
      <c r="G178" s="63"/>
      <c r="H178" s="63"/>
      <c r="I178" s="63"/>
      <c r="J178" s="63"/>
      <c r="K178"/>
      <c r="L178" s="110"/>
      <c r="M178" s="110"/>
      <c r="N178" s="44"/>
    </row>
    <row r="179" spans="1:15" s="30" customFormat="1">
      <c r="A179" s="464" t="s">
        <v>139</v>
      </c>
      <c r="B179" s="465" t="s">
        <v>140</v>
      </c>
      <c r="C179" s="465"/>
      <c r="D179" s="465"/>
      <c r="E179" s="465"/>
      <c r="F179" s="465"/>
      <c r="G179" s="465"/>
      <c r="H179" s="465"/>
      <c r="I179" s="465"/>
      <c r="J179" s="465"/>
      <c r="K179" s="465"/>
      <c r="L179" s="110"/>
      <c r="M179" s="110"/>
      <c r="N179" s="44"/>
    </row>
    <row r="180" spans="1:15">
      <c r="A180" s="464"/>
      <c r="B180" s="466" t="s">
        <v>123</v>
      </c>
      <c r="C180" s="466"/>
      <c r="D180" s="466"/>
      <c r="E180" s="466"/>
      <c r="F180" s="466"/>
      <c r="G180" s="466"/>
      <c r="H180" s="466"/>
      <c r="I180" s="466"/>
      <c r="J180" s="466"/>
      <c r="K180" s="466"/>
      <c r="L180" s="110"/>
      <c r="M180" s="110"/>
      <c r="N180" s="44"/>
      <c r="O180" s="30"/>
    </row>
    <row r="181" spans="1:15">
      <c r="A181" s="464"/>
      <c r="B181" s="466" t="s">
        <v>141</v>
      </c>
      <c r="C181" s="466"/>
      <c r="D181" s="466"/>
      <c r="E181" s="466"/>
      <c r="F181" s="466"/>
      <c r="G181" s="466"/>
      <c r="H181" s="466"/>
      <c r="I181" s="466"/>
      <c r="J181" s="466"/>
      <c r="K181" s="466"/>
      <c r="L181" s="110"/>
      <c r="M181" s="110"/>
    </row>
    <row r="182" spans="1:15" ht="15" customHeight="1">
      <c r="A182" s="453" t="s">
        <v>3</v>
      </c>
      <c r="B182" s="453" t="s">
        <v>4</v>
      </c>
      <c r="C182" s="453" t="s">
        <v>5</v>
      </c>
      <c r="D182" s="454" t="s">
        <v>79</v>
      </c>
      <c r="E182" s="454" t="s">
        <v>27</v>
      </c>
      <c r="F182" s="455" t="s">
        <v>142</v>
      </c>
      <c r="G182" s="163" t="s">
        <v>9</v>
      </c>
      <c r="H182" s="456" t="s">
        <v>116</v>
      </c>
      <c r="I182" s="456"/>
      <c r="J182" s="456"/>
      <c r="K182" s="456"/>
      <c r="L182" s="110"/>
      <c r="M182" s="110"/>
    </row>
    <row r="183" spans="1:15" ht="45">
      <c r="A183" s="453"/>
      <c r="B183" s="453"/>
      <c r="C183" s="453"/>
      <c r="D183" s="454"/>
      <c r="E183" s="454"/>
      <c r="F183" s="455"/>
      <c r="G183" s="164" t="s">
        <v>13</v>
      </c>
      <c r="H183" s="163" t="s">
        <v>143</v>
      </c>
      <c r="I183" s="163" t="s">
        <v>144</v>
      </c>
      <c r="J183" s="163" t="s">
        <v>145</v>
      </c>
      <c r="K183" s="163" t="s">
        <v>146</v>
      </c>
      <c r="L183" s="110"/>
      <c r="M183" s="110"/>
      <c r="N183" s="41"/>
    </row>
    <row r="184" spans="1:15">
      <c r="A184" s="180" t="s">
        <v>486</v>
      </c>
      <c r="B184" s="144"/>
      <c r="C184" s="145"/>
      <c r="D184" s="141">
        <f>G184-1</f>
        <v>44839</v>
      </c>
      <c r="E184" s="141">
        <f>G184-1</f>
        <v>44839</v>
      </c>
      <c r="F184" s="141">
        <f>G184-2</f>
        <v>44838</v>
      </c>
      <c r="G184" s="143">
        <v>44840</v>
      </c>
      <c r="H184" s="132">
        <f>G184+7</f>
        <v>44847</v>
      </c>
      <c r="I184" s="132">
        <f>G184+8</f>
        <v>44848</v>
      </c>
      <c r="J184" s="132">
        <f>G184+10</f>
        <v>44850</v>
      </c>
      <c r="K184" s="132">
        <f>G184+13</f>
        <v>44853</v>
      </c>
      <c r="L184" s="110"/>
      <c r="M184" s="110"/>
      <c r="N184" s="41"/>
    </row>
    <row r="185" spans="1:15">
      <c r="A185" s="180" t="s">
        <v>487</v>
      </c>
      <c r="B185" s="139"/>
      <c r="C185" s="145" t="s">
        <v>488</v>
      </c>
      <c r="D185" s="141">
        <f>G185-1</f>
        <v>44848</v>
      </c>
      <c r="E185" s="141">
        <f>G185-1</f>
        <v>44848</v>
      </c>
      <c r="F185" s="141">
        <f>G185-2</f>
        <v>44847</v>
      </c>
      <c r="G185" s="143">
        <v>44849</v>
      </c>
      <c r="H185" s="143">
        <f>G185+7</f>
        <v>44856</v>
      </c>
      <c r="I185" s="143">
        <f>G185+8</f>
        <v>44857</v>
      </c>
      <c r="J185" s="142">
        <f>G185+10</f>
        <v>44859</v>
      </c>
      <c r="K185" s="142">
        <f>G185+13</f>
        <v>44862</v>
      </c>
      <c r="L185" s="110"/>
      <c r="M185" s="110"/>
    </row>
    <row r="186" spans="1:15">
      <c r="A186" s="180" t="s">
        <v>489</v>
      </c>
      <c r="B186" s="144"/>
      <c r="C186" s="145" t="s">
        <v>490</v>
      </c>
      <c r="D186" s="179">
        <f>G186-1</f>
        <v>44853</v>
      </c>
      <c r="E186" s="141">
        <f>G186-1</f>
        <v>44853</v>
      </c>
      <c r="F186" s="141">
        <f>G186-2</f>
        <v>44852</v>
      </c>
      <c r="G186" s="143">
        <v>44854</v>
      </c>
      <c r="H186" s="143">
        <f>G186+7</f>
        <v>44861</v>
      </c>
      <c r="I186" s="143">
        <f>G186+8</f>
        <v>44862</v>
      </c>
      <c r="J186" s="142">
        <f>G186+10</f>
        <v>44864</v>
      </c>
      <c r="K186" s="142">
        <f>G186+13</f>
        <v>44867</v>
      </c>
      <c r="L186" s="110"/>
      <c r="M186" s="110"/>
      <c r="N186" s="41"/>
    </row>
    <row r="187" spans="1:15">
      <c r="A187" s="180" t="s">
        <v>492</v>
      </c>
      <c r="B187" s="144"/>
      <c r="C187" s="145" t="s">
        <v>491</v>
      </c>
      <c r="D187" s="179">
        <f>G187-1</f>
        <v>44860</v>
      </c>
      <c r="E187" s="179">
        <f>G187-1</f>
        <v>44860</v>
      </c>
      <c r="F187" s="179">
        <f>G187-2</f>
        <v>44859</v>
      </c>
      <c r="G187" s="143">
        <v>44861</v>
      </c>
      <c r="H187" s="143">
        <f>G187+7</f>
        <v>44868</v>
      </c>
      <c r="I187" s="143">
        <f>G187+8</f>
        <v>44869</v>
      </c>
      <c r="J187" s="142">
        <f>G187+10</f>
        <v>44871</v>
      </c>
      <c r="K187" s="142">
        <f>G187+13</f>
        <v>44874</v>
      </c>
      <c r="L187" s="110"/>
      <c r="M187" s="110"/>
    </row>
    <row r="188" spans="1:15" ht="15" customHeight="1">
      <c r="A188" s="457" t="s">
        <v>147</v>
      </c>
      <c r="B188" s="457"/>
      <c r="C188" s="457"/>
      <c r="D188" s="457"/>
      <c r="E188" s="457"/>
      <c r="F188" s="457"/>
      <c r="G188" s="457"/>
      <c r="H188" s="457"/>
      <c r="I188" s="457"/>
      <c r="J188" s="457"/>
      <c r="K188" s="457"/>
      <c r="L188" s="110"/>
      <c r="M188" s="110"/>
    </row>
    <row r="189" spans="1:15" ht="15" customHeight="1">
      <c r="A189" s="458" t="s">
        <v>389</v>
      </c>
      <c r="B189" s="458"/>
      <c r="C189" s="458"/>
      <c r="D189" s="458"/>
      <c r="E189" s="458"/>
      <c r="F189" s="458"/>
      <c r="G189" s="458"/>
      <c r="H189" s="458"/>
      <c r="I189" s="458"/>
      <c r="J189" s="458"/>
      <c r="K189" s="458"/>
      <c r="L189" s="110"/>
      <c r="M189" s="110"/>
    </row>
    <row r="190" spans="1:15" s="30" customFormat="1" ht="19.5">
      <c r="A190" s="459" t="s">
        <v>333</v>
      </c>
      <c r="B190" s="459"/>
      <c r="C190" s="459"/>
      <c r="D190" s="459"/>
      <c r="E190" s="459"/>
      <c r="F190" s="459"/>
      <c r="G190" s="459"/>
      <c r="H190" s="459"/>
      <c r="I190" s="459"/>
      <c r="J190" s="459"/>
      <c r="K190" s="459"/>
      <c r="L190" s="110"/>
      <c r="M190" s="110"/>
      <c r="N190" s="44"/>
    </row>
    <row r="191" spans="1:15" ht="15" customHeight="1">
      <c r="A191" s="457" t="s">
        <v>148</v>
      </c>
      <c r="B191" s="457"/>
      <c r="C191" s="457"/>
      <c r="D191" s="457"/>
      <c r="E191" s="457"/>
      <c r="F191" s="457"/>
      <c r="G191" s="457"/>
      <c r="H191" s="457"/>
      <c r="I191" s="457"/>
      <c r="J191" s="457"/>
      <c r="K191" s="457"/>
      <c r="L191" s="110"/>
      <c r="M191" s="110"/>
    </row>
    <row r="192" spans="1:15" ht="15" customHeight="1">
      <c r="A192" s="460" t="s">
        <v>94</v>
      </c>
      <c r="B192" s="460"/>
      <c r="C192" s="460"/>
      <c r="D192" s="460"/>
      <c r="E192" s="460"/>
      <c r="F192" s="460"/>
      <c r="G192" s="460"/>
      <c r="H192" s="460"/>
      <c r="I192" s="460"/>
      <c r="J192" s="460"/>
      <c r="K192" s="460"/>
      <c r="L192" s="110"/>
      <c r="M192" s="110"/>
    </row>
    <row r="193" spans="1:16" ht="15" customHeight="1">
      <c r="A193" s="63"/>
      <c r="B193" s="63"/>
      <c r="C193" s="63"/>
      <c r="D193" s="63"/>
      <c r="E193" s="63"/>
      <c r="F193" s="63"/>
      <c r="G193" s="63"/>
      <c r="H193" s="63"/>
      <c r="I193" s="63"/>
      <c r="J193" s="63"/>
      <c r="K193" s="63"/>
      <c r="L193" s="110"/>
      <c r="M193" s="110"/>
    </row>
    <row r="194" spans="1:16" hidden="1">
      <c r="A194" s="445" t="s">
        <v>149</v>
      </c>
      <c r="B194" s="447" t="s">
        <v>150</v>
      </c>
      <c r="C194" s="448"/>
      <c r="D194" s="448"/>
      <c r="E194" s="448"/>
      <c r="F194" s="448"/>
      <c r="G194" s="448"/>
      <c r="H194" s="448"/>
      <c r="I194" s="448"/>
      <c r="J194" s="449"/>
      <c r="K194" s="63"/>
      <c r="L194" s="110"/>
      <c r="M194" s="110"/>
    </row>
    <row r="195" spans="1:16" hidden="1">
      <c r="A195" s="446"/>
      <c r="B195" s="450" t="s">
        <v>85</v>
      </c>
      <c r="C195" s="451"/>
      <c r="D195" s="451"/>
      <c r="E195" s="451"/>
      <c r="F195" s="451"/>
      <c r="G195" s="451"/>
      <c r="H195" s="451"/>
      <c r="I195" s="451"/>
      <c r="J195" s="452"/>
      <c r="K195" s="63"/>
      <c r="L195" s="110"/>
      <c r="M195" s="110"/>
    </row>
    <row r="196" spans="1:16" hidden="1">
      <c r="A196" s="446"/>
      <c r="B196" s="450" t="s">
        <v>151</v>
      </c>
      <c r="C196" s="451"/>
      <c r="D196" s="451"/>
      <c r="E196" s="451"/>
      <c r="F196" s="451"/>
      <c r="G196" s="451"/>
      <c r="H196" s="451"/>
      <c r="I196" s="451"/>
      <c r="J196" s="452"/>
      <c r="K196" s="63"/>
      <c r="L196" s="110"/>
      <c r="M196" s="110"/>
    </row>
    <row r="197" spans="1:16" hidden="1">
      <c r="A197" s="453" t="s">
        <v>3</v>
      </c>
      <c r="B197" s="453" t="s">
        <v>4</v>
      </c>
      <c r="C197" s="453" t="s">
        <v>5</v>
      </c>
      <c r="D197" s="454" t="s">
        <v>79</v>
      </c>
      <c r="E197" s="454" t="s">
        <v>27</v>
      </c>
      <c r="F197" s="455" t="s">
        <v>115</v>
      </c>
      <c r="G197" s="163" t="s">
        <v>38</v>
      </c>
      <c r="H197" s="397" t="s">
        <v>116</v>
      </c>
      <c r="I197" s="398"/>
      <c r="J197" s="441"/>
      <c r="K197" s="63"/>
      <c r="L197" s="110"/>
      <c r="M197" s="110"/>
    </row>
    <row r="198" spans="1:16" ht="45" hidden="1">
      <c r="A198" s="453"/>
      <c r="B198" s="453"/>
      <c r="C198" s="453"/>
      <c r="D198" s="454"/>
      <c r="E198" s="454"/>
      <c r="F198" s="455"/>
      <c r="G198" s="164" t="s">
        <v>13</v>
      </c>
      <c r="H198" s="163" t="s">
        <v>152</v>
      </c>
      <c r="I198" s="163" t="s">
        <v>153</v>
      </c>
      <c r="J198" s="163" t="s">
        <v>154</v>
      </c>
      <c r="K198" s="63"/>
      <c r="L198" s="110"/>
      <c r="M198" s="110"/>
    </row>
    <row r="199" spans="1:16" s="6" customFormat="1" hidden="1">
      <c r="A199" s="180" t="s">
        <v>155</v>
      </c>
      <c r="B199" s="144"/>
      <c r="C199" s="180" t="s">
        <v>156</v>
      </c>
      <c r="D199" s="141">
        <f>G199-1</f>
        <v>44656</v>
      </c>
      <c r="E199" s="141">
        <f>G199-1</f>
        <v>44656</v>
      </c>
      <c r="F199" s="141">
        <f>G199-2</f>
        <v>44655</v>
      </c>
      <c r="G199" s="162">
        <v>44657</v>
      </c>
      <c r="H199" s="143" t="s">
        <v>320</v>
      </c>
      <c r="I199" s="143">
        <f>G199+8</f>
        <v>44665</v>
      </c>
      <c r="J199" s="143">
        <f>G199+11</f>
        <v>44668</v>
      </c>
      <c r="K199" s="63"/>
      <c r="L199" s="110"/>
      <c r="M199" s="110"/>
      <c r="O199" s="3"/>
      <c r="P199" s="3"/>
    </row>
    <row r="200" spans="1:16" s="6" customFormat="1" hidden="1">
      <c r="A200" s="180"/>
      <c r="B200" s="144"/>
      <c r="C200" s="180"/>
      <c r="D200" s="141"/>
      <c r="E200" s="141"/>
      <c r="F200" s="141"/>
      <c r="G200" s="162"/>
      <c r="H200" s="143"/>
      <c r="I200" s="143"/>
      <c r="J200" s="146"/>
      <c r="K200" s="63"/>
      <c r="L200" s="110"/>
      <c r="M200" s="110"/>
      <c r="O200" s="3"/>
      <c r="P200" s="3"/>
    </row>
    <row r="201" spans="1:16" s="6" customFormat="1" hidden="1">
      <c r="A201" s="442" t="s">
        <v>157</v>
      </c>
      <c r="B201" s="443"/>
      <c r="C201" s="443"/>
      <c r="D201" s="443"/>
      <c r="E201" s="443"/>
      <c r="F201" s="443"/>
      <c r="G201" s="443"/>
      <c r="H201" s="443"/>
      <c r="I201" s="443"/>
      <c r="J201" s="443"/>
      <c r="K201" s="63"/>
      <c r="L201" s="110"/>
      <c r="M201" s="110"/>
      <c r="O201" s="3"/>
      <c r="P201" s="3"/>
    </row>
    <row r="202" spans="1:16" s="6" customFormat="1" hidden="1">
      <c r="A202" s="444" t="s">
        <v>94</v>
      </c>
      <c r="B202" s="444"/>
      <c r="C202" s="444"/>
      <c r="D202" s="444"/>
      <c r="E202" s="444"/>
      <c r="F202" s="444"/>
      <c r="G202" s="444"/>
      <c r="H202" s="444"/>
      <c r="I202" s="444"/>
      <c r="J202" s="444"/>
      <c r="K202" s="63"/>
      <c r="L202" s="110"/>
      <c r="M202" s="110"/>
      <c r="O202" s="3"/>
      <c r="P202" s="3"/>
    </row>
    <row r="203" spans="1:16" s="6" customFormat="1" hidden="1">
      <c r="A203" s="63"/>
      <c r="B203" s="63"/>
      <c r="C203" s="63"/>
      <c r="D203" s="63"/>
      <c r="E203" s="63"/>
      <c r="F203" s="63"/>
      <c r="G203" s="63"/>
      <c r="H203" s="63"/>
      <c r="I203" s="63"/>
      <c r="J203" s="63"/>
      <c r="K203" s="63"/>
      <c r="L203" s="110"/>
      <c r="M203" s="110"/>
      <c r="O203" s="3"/>
      <c r="P203" s="3"/>
    </row>
    <row r="204" spans="1:16" s="6" customFormat="1" hidden="1">
      <c r="A204" s="365" t="s">
        <v>158</v>
      </c>
      <c r="B204" s="368" t="s">
        <v>159</v>
      </c>
      <c r="C204" s="369"/>
      <c r="D204" s="369"/>
      <c r="E204" s="369"/>
      <c r="F204" s="369"/>
      <c r="G204" s="369"/>
      <c r="H204" s="369"/>
      <c r="I204" s="369"/>
      <c r="J204" s="379"/>
      <c r="K204" s="63"/>
      <c r="L204" s="110"/>
      <c r="M204" s="110"/>
      <c r="O204" s="3"/>
      <c r="P204" s="3"/>
    </row>
    <row r="205" spans="1:16" s="6" customFormat="1" hidden="1">
      <c r="A205" s="365"/>
      <c r="B205" s="380" t="s">
        <v>160</v>
      </c>
      <c r="C205" s="381"/>
      <c r="D205" s="381"/>
      <c r="E205" s="381"/>
      <c r="F205" s="381"/>
      <c r="G205" s="381"/>
      <c r="H205" s="381"/>
      <c r="I205" s="381"/>
      <c r="J205" s="382"/>
      <c r="K205" s="63"/>
      <c r="L205" s="110"/>
      <c r="M205" s="110"/>
      <c r="O205" s="3"/>
      <c r="P205" s="3"/>
    </row>
    <row r="206" spans="1:16" s="6" customFormat="1" hidden="1">
      <c r="A206" s="365"/>
      <c r="B206" s="380" t="s">
        <v>161</v>
      </c>
      <c r="C206" s="381"/>
      <c r="D206" s="381"/>
      <c r="E206" s="381"/>
      <c r="F206" s="381"/>
      <c r="G206" s="381"/>
      <c r="H206" s="381"/>
      <c r="I206" s="381"/>
      <c r="J206" s="382"/>
      <c r="K206" s="63"/>
      <c r="L206" s="110"/>
      <c r="M206" s="110"/>
      <c r="O206" s="3"/>
      <c r="P206" s="3"/>
    </row>
    <row r="207" spans="1:16" s="6" customFormat="1" hidden="1">
      <c r="A207" s="353" t="s">
        <v>3</v>
      </c>
      <c r="B207" s="353" t="s">
        <v>133</v>
      </c>
      <c r="C207" s="353" t="s">
        <v>5</v>
      </c>
      <c r="D207" s="354" t="s">
        <v>79</v>
      </c>
      <c r="E207" s="354" t="s">
        <v>27</v>
      </c>
      <c r="F207" s="356" t="s">
        <v>134</v>
      </c>
      <c r="G207" s="80" t="s">
        <v>38</v>
      </c>
      <c r="H207" s="428" t="s">
        <v>10</v>
      </c>
      <c r="I207" s="80" t="s">
        <v>9</v>
      </c>
      <c r="J207" s="80" t="s">
        <v>12</v>
      </c>
      <c r="K207" s="63"/>
      <c r="L207" s="110"/>
      <c r="M207" s="110"/>
      <c r="O207" s="3"/>
      <c r="P207" s="3"/>
    </row>
    <row r="208" spans="1:16" s="6" customFormat="1" ht="60" hidden="1">
      <c r="A208" s="438"/>
      <c r="B208" s="438"/>
      <c r="C208" s="438"/>
      <c r="D208" s="439"/>
      <c r="E208" s="439"/>
      <c r="F208" s="440"/>
      <c r="G208" s="87" t="s">
        <v>13</v>
      </c>
      <c r="H208" s="428"/>
      <c r="I208" s="88" t="s">
        <v>162</v>
      </c>
      <c r="J208" s="88" t="s">
        <v>163</v>
      </c>
      <c r="K208" s="63"/>
      <c r="L208" s="110"/>
      <c r="M208" s="110"/>
      <c r="O208" s="3"/>
      <c r="P208" s="3"/>
    </row>
    <row r="209" spans="1:16" s="6" customFormat="1" hidden="1">
      <c r="A209" s="64" t="s">
        <v>164</v>
      </c>
      <c r="B209" s="65"/>
      <c r="C209" s="66" t="s">
        <v>165</v>
      </c>
      <c r="D209" s="141">
        <f>G209-1</f>
        <v>44613</v>
      </c>
      <c r="E209" s="141">
        <f>G209-1</f>
        <v>44613</v>
      </c>
      <c r="F209" s="141">
        <f>G209-3</f>
        <v>44611</v>
      </c>
      <c r="G209" s="67">
        <v>44614</v>
      </c>
      <c r="H209" s="196" t="s">
        <v>166</v>
      </c>
      <c r="I209" s="132">
        <v>44619</v>
      </c>
      <c r="J209" s="132">
        <f>I209+9</f>
        <v>44628</v>
      </c>
      <c r="K209" s="63"/>
      <c r="L209" s="110"/>
      <c r="M209" s="110"/>
      <c r="O209" s="3"/>
      <c r="P209" s="3"/>
    </row>
    <row r="210" spans="1:16" s="6" customFormat="1" hidden="1">
      <c r="A210" s="64"/>
      <c r="B210" s="65"/>
      <c r="C210" s="66"/>
      <c r="D210" s="141">
        <f>G210-1</f>
        <v>44620</v>
      </c>
      <c r="E210" s="141">
        <f>G210-1</f>
        <v>44620</v>
      </c>
      <c r="F210" s="141">
        <f>G210-3</f>
        <v>44618</v>
      </c>
      <c r="G210" s="67">
        <f>G209+7</f>
        <v>44621</v>
      </c>
      <c r="H210" s="196" t="s">
        <v>167</v>
      </c>
      <c r="I210" s="132">
        <f>I209+7</f>
        <v>44626</v>
      </c>
      <c r="J210" s="132">
        <f>I210+9</f>
        <v>44635</v>
      </c>
      <c r="K210" s="63"/>
      <c r="L210" s="110"/>
      <c r="M210" s="110"/>
      <c r="O210" s="3"/>
      <c r="P210" s="3"/>
    </row>
    <row r="211" spans="1:16" s="6" customFormat="1" hidden="1">
      <c r="A211" s="64"/>
      <c r="B211" s="65"/>
      <c r="C211" s="66"/>
      <c r="D211" s="141">
        <f>G211-1</f>
        <v>44627</v>
      </c>
      <c r="E211" s="141">
        <f>G211-1</f>
        <v>44627</v>
      </c>
      <c r="F211" s="141">
        <f>G211-3</f>
        <v>44625</v>
      </c>
      <c r="G211" s="67">
        <f>G210+7</f>
        <v>44628</v>
      </c>
      <c r="H211" s="196" t="s">
        <v>168</v>
      </c>
      <c r="I211" s="132">
        <f>I210+7</f>
        <v>44633</v>
      </c>
      <c r="J211" s="132">
        <f>I211+9</f>
        <v>44642</v>
      </c>
      <c r="K211" s="63"/>
      <c r="L211" s="110"/>
      <c r="M211" s="110"/>
      <c r="O211" s="3"/>
      <c r="P211" s="3"/>
    </row>
    <row r="212" spans="1:16" s="6" customFormat="1" hidden="1">
      <c r="A212" s="64"/>
      <c r="B212" s="65"/>
      <c r="C212" s="66"/>
      <c r="D212" s="141">
        <f>G212-1</f>
        <v>44634</v>
      </c>
      <c r="E212" s="141">
        <f>G212-1</f>
        <v>44634</v>
      </c>
      <c r="F212" s="141">
        <f>G212-3</f>
        <v>44632</v>
      </c>
      <c r="G212" s="67">
        <f>G211+7</f>
        <v>44635</v>
      </c>
      <c r="H212" s="196" t="s">
        <v>169</v>
      </c>
      <c r="I212" s="132">
        <f>I211+7</f>
        <v>44640</v>
      </c>
      <c r="J212" s="132">
        <f>I212+9</f>
        <v>44649</v>
      </c>
      <c r="K212" s="63"/>
      <c r="L212" s="110"/>
      <c r="M212" s="110"/>
      <c r="O212" s="3"/>
      <c r="P212" s="3"/>
    </row>
    <row r="213" spans="1:16" s="6" customFormat="1" hidden="1">
      <c r="A213" s="429" t="s">
        <v>136</v>
      </c>
      <c r="B213" s="430"/>
      <c r="C213" s="430"/>
      <c r="D213" s="430"/>
      <c r="E213" s="430"/>
      <c r="F213" s="430"/>
      <c r="G213" s="430"/>
      <c r="H213" s="430"/>
      <c r="I213" s="430"/>
      <c r="J213" s="431"/>
      <c r="K213" s="63"/>
      <c r="L213" s="110"/>
      <c r="M213" s="110"/>
      <c r="O213" s="3"/>
      <c r="P213" s="3"/>
    </row>
    <row r="214" spans="1:16" s="6" customFormat="1" hidden="1">
      <c r="A214" s="432" t="s">
        <v>170</v>
      </c>
      <c r="B214" s="433"/>
      <c r="C214" s="433"/>
      <c r="D214" s="433"/>
      <c r="E214" s="433"/>
      <c r="F214" s="433"/>
      <c r="G214" s="433"/>
      <c r="H214" s="433"/>
      <c r="I214" s="433"/>
      <c r="J214" s="434"/>
      <c r="K214" s="63"/>
      <c r="L214" s="110"/>
      <c r="M214" s="110"/>
      <c r="O214" s="3"/>
      <c r="P214" s="3"/>
    </row>
    <row r="215" spans="1:16" hidden="1">
      <c r="A215" s="432" t="s">
        <v>94</v>
      </c>
      <c r="B215" s="433"/>
      <c r="C215" s="433"/>
      <c r="D215" s="433"/>
      <c r="E215" s="433"/>
      <c r="F215" s="433"/>
      <c r="G215" s="433"/>
      <c r="H215" s="433"/>
      <c r="I215" s="433"/>
      <c r="J215" s="434"/>
      <c r="K215" s="63"/>
      <c r="L215" s="110"/>
      <c r="M215" s="110"/>
    </row>
    <row r="216" spans="1:16" hidden="1">
      <c r="A216" s="44"/>
      <c r="B216" s="30"/>
      <c r="C216" s="30"/>
      <c r="D216" s="30"/>
      <c r="E216" s="30"/>
      <c r="F216" s="30"/>
      <c r="G216" s="30"/>
      <c r="H216" s="30"/>
      <c r="I216" s="44"/>
      <c r="J216" s="44"/>
      <c r="K216"/>
      <c r="L216" s="110"/>
      <c r="M216" s="110"/>
      <c r="N216" s="44"/>
      <c r="O216" s="30"/>
    </row>
    <row r="217" spans="1:16">
      <c r="A217" s="365" t="s">
        <v>171</v>
      </c>
      <c r="B217" s="368" t="s">
        <v>172</v>
      </c>
      <c r="C217" s="369"/>
      <c r="D217" s="369"/>
      <c r="E217" s="369"/>
      <c r="F217" s="369"/>
      <c r="G217" s="369"/>
      <c r="H217" s="369"/>
      <c r="I217" s="369"/>
      <c r="J217" s="379"/>
      <c r="K217"/>
      <c r="L217" s="110"/>
      <c r="M217" s="110"/>
    </row>
    <row r="218" spans="1:16" ht="15" customHeight="1">
      <c r="A218" s="365"/>
      <c r="B218" s="435" t="s">
        <v>77</v>
      </c>
      <c r="C218" s="436"/>
      <c r="D218" s="436"/>
      <c r="E218" s="436"/>
      <c r="F218" s="436"/>
      <c r="G218" s="436"/>
      <c r="H218" s="436"/>
      <c r="I218" s="436"/>
      <c r="J218" s="437"/>
      <c r="K218"/>
      <c r="L218" s="110"/>
      <c r="M218" s="110"/>
    </row>
    <row r="219" spans="1:16" ht="15" customHeight="1">
      <c r="A219" s="365"/>
      <c r="B219" s="380" t="s">
        <v>173</v>
      </c>
      <c r="C219" s="381"/>
      <c r="D219" s="381"/>
      <c r="E219" s="381"/>
      <c r="F219" s="381"/>
      <c r="G219" s="381"/>
      <c r="H219" s="381"/>
      <c r="I219" s="381"/>
      <c r="J219" s="382"/>
      <c r="K219"/>
      <c r="L219" s="110"/>
      <c r="M219" s="110"/>
      <c r="N219" s="41"/>
    </row>
    <row r="220" spans="1:16" ht="15" customHeight="1">
      <c r="A220" s="353" t="s">
        <v>3</v>
      </c>
      <c r="B220" s="353" t="s">
        <v>4</v>
      </c>
      <c r="C220" s="353" t="s">
        <v>5</v>
      </c>
      <c r="D220" s="354" t="s">
        <v>79</v>
      </c>
      <c r="E220" s="354" t="s">
        <v>27</v>
      </c>
      <c r="F220" s="354" t="s">
        <v>80</v>
      </c>
      <c r="G220" s="80" t="s">
        <v>9</v>
      </c>
      <c r="H220" s="354" t="s">
        <v>10</v>
      </c>
      <c r="I220" s="80" t="s">
        <v>12</v>
      </c>
      <c r="J220" s="80"/>
      <c r="K220"/>
      <c r="L220" s="110"/>
      <c r="M220" s="110"/>
    </row>
    <row r="221" spans="1:16">
      <c r="A221" s="353"/>
      <c r="B221" s="353"/>
      <c r="C221" s="353"/>
      <c r="D221" s="354"/>
      <c r="E221" s="354"/>
      <c r="F221" s="354"/>
      <c r="G221" s="79" t="s">
        <v>13</v>
      </c>
      <c r="H221" s="354"/>
      <c r="I221" s="80" t="s">
        <v>174</v>
      </c>
      <c r="J221" s="80"/>
      <c r="K221"/>
      <c r="L221" s="110"/>
      <c r="M221" s="110"/>
    </row>
    <row r="222" spans="1:16">
      <c r="A222" s="47" t="s">
        <v>438</v>
      </c>
      <c r="B222" s="198"/>
      <c r="C222" s="47" t="s">
        <v>433</v>
      </c>
      <c r="D222" s="147">
        <f>G222-2</f>
        <v>44839</v>
      </c>
      <c r="E222" s="148">
        <f>G222-1</f>
        <v>44840</v>
      </c>
      <c r="F222" s="148">
        <f>G222-2</f>
        <v>44839</v>
      </c>
      <c r="G222" s="179">
        <v>44841</v>
      </c>
      <c r="H222" s="174">
        <f>G222+12</f>
        <v>44853</v>
      </c>
      <c r="I222" s="174">
        <f>G222+16</f>
        <v>44857</v>
      </c>
      <c r="J222" s="202">
        <f>G222+18</f>
        <v>44859</v>
      </c>
      <c r="K222" s="62"/>
      <c r="L222" s="112"/>
      <c r="M222" s="112"/>
    </row>
    <row r="223" spans="1:16">
      <c r="A223" s="47" t="s">
        <v>439</v>
      </c>
      <c r="B223" s="198"/>
      <c r="C223" s="47" t="s">
        <v>434</v>
      </c>
      <c r="D223" s="199">
        <f>G223-2</f>
        <v>44851</v>
      </c>
      <c r="E223" s="200">
        <f>G223-1</f>
        <v>44852</v>
      </c>
      <c r="F223" s="200">
        <f>G223-2</f>
        <v>44851</v>
      </c>
      <c r="G223" s="179">
        <v>44853</v>
      </c>
      <c r="H223" s="203">
        <f>G223+12</f>
        <v>44865</v>
      </c>
      <c r="I223" s="203">
        <f>G223+16</f>
        <v>44869</v>
      </c>
      <c r="J223" s="204">
        <f>G223+18</f>
        <v>44871</v>
      </c>
      <c r="K223"/>
      <c r="L223" s="110"/>
      <c r="M223" s="110"/>
    </row>
    <row r="224" spans="1:16">
      <c r="A224" s="47" t="s">
        <v>501</v>
      </c>
      <c r="B224" s="198"/>
      <c r="C224" s="47" t="s">
        <v>435</v>
      </c>
      <c r="D224" s="199">
        <f>G224-2</f>
        <v>44855</v>
      </c>
      <c r="E224" s="200">
        <f>G224-1</f>
        <v>44856</v>
      </c>
      <c r="F224" s="200">
        <f>G224-2</f>
        <v>44855</v>
      </c>
      <c r="G224" s="179">
        <v>44857</v>
      </c>
      <c r="H224" s="203">
        <f>G224+12</f>
        <v>44869</v>
      </c>
      <c r="I224" s="203">
        <f>G224+16</f>
        <v>44873</v>
      </c>
      <c r="J224" s="204">
        <f>G224+18</f>
        <v>44875</v>
      </c>
      <c r="K224"/>
      <c r="L224" s="110"/>
      <c r="M224" s="110"/>
    </row>
    <row r="225" spans="1:14">
      <c r="A225" s="47" t="s">
        <v>440</v>
      </c>
      <c r="B225" s="198"/>
      <c r="C225" s="47" t="s">
        <v>436</v>
      </c>
      <c r="D225" s="147">
        <f>G225-2</f>
        <v>44863</v>
      </c>
      <c r="E225" s="148">
        <f>G225-1</f>
        <v>44864</v>
      </c>
      <c r="F225" s="148">
        <f>G225-2</f>
        <v>44863</v>
      </c>
      <c r="G225" s="179">
        <v>44865</v>
      </c>
      <c r="H225" s="203">
        <f>G225+12</f>
        <v>44877</v>
      </c>
      <c r="I225" s="203">
        <f>G225+16</f>
        <v>44881</v>
      </c>
      <c r="J225" s="204">
        <f>G225+18</f>
        <v>44883</v>
      </c>
      <c r="K225"/>
      <c r="L225" s="110"/>
      <c r="M225" s="110"/>
    </row>
    <row r="226" spans="1:14" ht="15" customHeight="1">
      <c r="A226" s="47" t="s">
        <v>441</v>
      </c>
      <c r="B226" s="198"/>
      <c r="C226" s="47" t="s">
        <v>437</v>
      </c>
      <c r="D226" s="199">
        <f>G226-2</f>
        <v>44872</v>
      </c>
      <c r="E226" s="200">
        <f>G226-1</f>
        <v>44873</v>
      </c>
      <c r="F226" s="200">
        <f>G226-2</f>
        <v>44872</v>
      </c>
      <c r="G226" s="179">
        <v>44874</v>
      </c>
      <c r="H226" s="203">
        <f>G226+12</f>
        <v>44886</v>
      </c>
      <c r="I226" s="203">
        <f>G226+16</f>
        <v>44890</v>
      </c>
      <c r="J226" s="204">
        <f>G226+18</f>
        <v>44892</v>
      </c>
      <c r="K226"/>
      <c r="L226" s="110"/>
      <c r="M226" s="110"/>
    </row>
    <row r="227" spans="1:14" s="30" customFormat="1">
      <c r="A227" s="412" t="s">
        <v>175</v>
      </c>
      <c r="B227" s="413"/>
      <c r="C227" s="413"/>
      <c r="D227" s="413"/>
      <c r="E227" s="413"/>
      <c r="F227" s="413"/>
      <c r="G227" s="413"/>
      <c r="H227" s="413"/>
      <c r="I227" s="413"/>
      <c r="J227" s="414"/>
      <c r="K227"/>
      <c r="L227" s="110"/>
      <c r="M227" s="110"/>
      <c r="N227" s="44"/>
    </row>
    <row r="228" spans="1:14" ht="15" customHeight="1">
      <c r="A228" s="415" t="s">
        <v>94</v>
      </c>
      <c r="B228" s="416"/>
      <c r="C228" s="416"/>
      <c r="D228" s="416"/>
      <c r="E228" s="416"/>
      <c r="F228" s="416"/>
      <c r="G228" s="416"/>
      <c r="H228" s="416"/>
      <c r="I228" s="416"/>
      <c r="J228" s="417"/>
      <c r="K228"/>
      <c r="L228" s="110"/>
      <c r="M228" s="110"/>
    </row>
    <row r="229" spans="1:14">
      <c r="A229" s="412"/>
      <c r="B229" s="413"/>
      <c r="C229" s="413"/>
      <c r="D229" s="413"/>
      <c r="E229" s="413"/>
      <c r="F229" s="413"/>
      <c r="G229" s="413"/>
      <c r="H229" s="413"/>
      <c r="I229" s="413"/>
      <c r="J229" s="414"/>
      <c r="K229"/>
      <c r="L229" s="110"/>
      <c r="M229" s="110"/>
    </row>
    <row r="230" spans="1:14">
      <c r="A230" s="17"/>
      <c r="B230" s="17"/>
      <c r="C230" s="17"/>
      <c r="D230" s="17"/>
      <c r="E230" s="17"/>
      <c r="F230" s="17"/>
      <c r="G230" s="17"/>
      <c r="H230" s="17"/>
      <c r="I230" s="17"/>
      <c r="J230" s="17"/>
      <c r="K230"/>
      <c r="L230" s="110"/>
      <c r="M230" s="110"/>
    </row>
    <row r="231" spans="1:14">
      <c r="A231" s="418" t="s">
        <v>176</v>
      </c>
      <c r="B231" s="419" t="s">
        <v>177</v>
      </c>
      <c r="C231" s="420"/>
      <c r="D231" s="420"/>
      <c r="E231" s="420"/>
      <c r="F231" s="420"/>
      <c r="G231" s="420"/>
      <c r="H231" s="420"/>
      <c r="I231" s="420"/>
      <c r="J231" s="421"/>
      <c r="K231"/>
      <c r="L231" s="110"/>
      <c r="M231" s="110"/>
    </row>
    <row r="232" spans="1:14" ht="15" customHeight="1">
      <c r="A232" s="418"/>
      <c r="B232" s="422" t="s">
        <v>178</v>
      </c>
      <c r="C232" s="423"/>
      <c r="D232" s="423"/>
      <c r="E232" s="423"/>
      <c r="F232" s="423"/>
      <c r="G232" s="423"/>
      <c r="H232" s="423"/>
      <c r="I232" s="423"/>
      <c r="J232" s="424"/>
      <c r="K232"/>
      <c r="L232" s="110"/>
      <c r="M232" s="110"/>
    </row>
    <row r="233" spans="1:14">
      <c r="A233" s="418"/>
      <c r="B233" s="425" t="s">
        <v>179</v>
      </c>
      <c r="C233" s="426"/>
      <c r="D233" s="426"/>
      <c r="E233" s="426"/>
      <c r="F233" s="426"/>
      <c r="G233" s="426"/>
      <c r="H233" s="426"/>
      <c r="I233" s="426"/>
      <c r="J233" s="427"/>
      <c r="K233"/>
      <c r="L233" s="110"/>
      <c r="M233" s="110"/>
    </row>
    <row r="234" spans="1:14" ht="15" customHeight="1">
      <c r="A234" s="353" t="s">
        <v>3</v>
      </c>
      <c r="B234" s="353" t="s">
        <v>4</v>
      </c>
      <c r="C234" s="353" t="s">
        <v>5</v>
      </c>
      <c r="D234" s="409" t="s">
        <v>79</v>
      </c>
      <c r="E234" s="410" t="s">
        <v>27</v>
      </c>
      <c r="F234" s="411" t="s">
        <v>180</v>
      </c>
      <c r="G234" s="163" t="s">
        <v>38</v>
      </c>
      <c r="H234" s="397" t="s">
        <v>12</v>
      </c>
      <c r="I234" s="398"/>
      <c r="J234" s="398"/>
      <c r="K234"/>
      <c r="L234" s="110"/>
      <c r="M234" s="110"/>
    </row>
    <row r="235" spans="1:14" s="8" customFormat="1" ht="30">
      <c r="A235" s="353"/>
      <c r="B235" s="353"/>
      <c r="C235" s="353"/>
      <c r="D235" s="409"/>
      <c r="E235" s="410"/>
      <c r="F235" s="411"/>
      <c r="G235" s="164" t="s">
        <v>13</v>
      </c>
      <c r="H235" s="163" t="s">
        <v>181</v>
      </c>
      <c r="I235" s="163" t="s">
        <v>182</v>
      </c>
      <c r="J235" s="201" t="s">
        <v>183</v>
      </c>
      <c r="K235"/>
      <c r="L235" s="110"/>
      <c r="M235" s="110"/>
      <c r="N235" s="41"/>
    </row>
    <row r="236" spans="1:14" s="8" customFormat="1">
      <c r="A236" s="47" t="s">
        <v>438</v>
      </c>
      <c r="B236" s="198"/>
      <c r="C236" s="47" t="s">
        <v>433</v>
      </c>
      <c r="D236" s="147">
        <f>G236-2</f>
        <v>44838</v>
      </c>
      <c r="E236" s="148">
        <f>G236-1</f>
        <v>44839</v>
      </c>
      <c r="F236" s="148">
        <f>G236-2</f>
        <v>44838</v>
      </c>
      <c r="G236" s="179">
        <v>44840</v>
      </c>
      <c r="H236" s="174">
        <f>G236+12</f>
        <v>44852</v>
      </c>
      <c r="I236" s="174">
        <f>G236+16</f>
        <v>44856</v>
      </c>
      <c r="J236" s="202">
        <f>G236+18</f>
        <v>44858</v>
      </c>
      <c r="K236" s="62"/>
      <c r="L236" s="112"/>
      <c r="M236" s="112"/>
      <c r="N236" s="41"/>
    </row>
    <row r="237" spans="1:14" s="8" customFormat="1">
      <c r="A237" s="47" t="s">
        <v>512</v>
      </c>
      <c r="B237" s="198"/>
      <c r="C237" s="47" t="s">
        <v>434</v>
      </c>
      <c r="D237" s="199">
        <f>G237-2</f>
        <v>44851</v>
      </c>
      <c r="E237" s="200">
        <f>G237-1</f>
        <v>44852</v>
      </c>
      <c r="F237" s="200">
        <f>G237-2</f>
        <v>44851</v>
      </c>
      <c r="G237" s="179">
        <v>44853</v>
      </c>
      <c r="H237" s="203">
        <f>G237+12</f>
        <v>44865</v>
      </c>
      <c r="I237" s="203">
        <f>G237+16</f>
        <v>44869</v>
      </c>
      <c r="J237" s="204">
        <f>G237+18</f>
        <v>44871</v>
      </c>
      <c r="K237"/>
      <c r="L237" s="110"/>
      <c r="M237" s="110"/>
      <c r="N237" s="41"/>
    </row>
    <row r="238" spans="1:14" s="8" customFormat="1">
      <c r="A238" s="47" t="s">
        <v>501</v>
      </c>
      <c r="B238" s="198"/>
      <c r="C238" s="47" t="s">
        <v>435</v>
      </c>
      <c r="D238" s="199">
        <f>G238-2</f>
        <v>44855</v>
      </c>
      <c r="E238" s="200">
        <f>G238-1</f>
        <v>44856</v>
      </c>
      <c r="F238" s="200">
        <f>G238-2</f>
        <v>44855</v>
      </c>
      <c r="G238" s="179">
        <v>44857</v>
      </c>
      <c r="H238" s="203">
        <f>G238+12</f>
        <v>44869</v>
      </c>
      <c r="I238" s="203">
        <f>G238+16</f>
        <v>44873</v>
      </c>
      <c r="J238" s="204">
        <f>G238+18</f>
        <v>44875</v>
      </c>
      <c r="K238"/>
      <c r="L238" s="110"/>
      <c r="M238" s="110"/>
      <c r="N238" s="41"/>
    </row>
    <row r="239" spans="1:14" s="8" customFormat="1">
      <c r="A239" s="47" t="s">
        <v>440</v>
      </c>
      <c r="B239" s="198"/>
      <c r="C239" s="47" t="s">
        <v>436</v>
      </c>
      <c r="D239" s="147">
        <f>G239-2</f>
        <v>44863</v>
      </c>
      <c r="E239" s="148">
        <f>G239-1</f>
        <v>44864</v>
      </c>
      <c r="F239" s="148">
        <f>G239-2</f>
        <v>44863</v>
      </c>
      <c r="G239" s="179">
        <v>44865</v>
      </c>
      <c r="H239" s="203">
        <f>G239+12</f>
        <v>44877</v>
      </c>
      <c r="I239" s="203">
        <f>G239+16</f>
        <v>44881</v>
      </c>
      <c r="J239" s="204">
        <f>G239+18</f>
        <v>44883</v>
      </c>
      <c r="K239"/>
      <c r="L239" s="110"/>
      <c r="M239" s="110"/>
      <c r="N239" s="41"/>
    </row>
    <row r="240" spans="1:14" s="8" customFormat="1">
      <c r="A240" s="47" t="s">
        <v>441</v>
      </c>
      <c r="B240" s="198"/>
      <c r="C240" s="47" t="s">
        <v>437</v>
      </c>
      <c r="D240" s="199">
        <f>G240-2</f>
        <v>44872</v>
      </c>
      <c r="E240" s="200">
        <f>G240-1</f>
        <v>44873</v>
      </c>
      <c r="F240" s="200">
        <f>G240-2</f>
        <v>44872</v>
      </c>
      <c r="G240" s="179">
        <v>44874</v>
      </c>
      <c r="H240" s="203">
        <f>G240+12</f>
        <v>44886</v>
      </c>
      <c r="I240" s="203">
        <f>G240+16</f>
        <v>44890</v>
      </c>
      <c r="J240" s="204">
        <f>G240+18</f>
        <v>44892</v>
      </c>
      <c r="K240"/>
      <c r="L240" s="110"/>
      <c r="M240" s="110"/>
      <c r="N240" s="41"/>
    </row>
    <row r="241" spans="1:14" s="30" customFormat="1">
      <c r="A241" s="399" t="s">
        <v>148</v>
      </c>
      <c r="B241" s="400"/>
      <c r="C241" s="400"/>
      <c r="D241" s="400"/>
      <c r="E241" s="400"/>
      <c r="F241" s="400"/>
      <c r="G241" s="400"/>
      <c r="H241" s="400"/>
      <c r="I241" s="400"/>
      <c r="J241" s="401"/>
      <c r="K241"/>
      <c r="L241" s="110"/>
      <c r="M241" s="110"/>
      <c r="N241" s="44"/>
    </row>
    <row r="242" spans="1:14" ht="15" customHeight="1">
      <c r="A242" s="402" t="s">
        <v>94</v>
      </c>
      <c r="B242" s="403"/>
      <c r="C242" s="403"/>
      <c r="D242" s="403"/>
      <c r="E242" s="403"/>
      <c r="F242" s="403"/>
      <c r="G242" s="403"/>
      <c r="H242" s="403"/>
      <c r="I242" s="403"/>
      <c r="J242" s="403"/>
      <c r="K242"/>
      <c r="L242" s="110"/>
    </row>
    <row r="243" spans="1:14" ht="15" customHeight="1">
      <c r="A243" s="404" t="s">
        <v>184</v>
      </c>
      <c r="B243" s="404" t="s">
        <v>185</v>
      </c>
      <c r="E243" s="405" t="s">
        <v>186</v>
      </c>
      <c r="F243" s="406" t="s">
        <v>185</v>
      </c>
      <c r="G243" s="407" t="s">
        <v>187</v>
      </c>
      <c r="H243" s="408" t="s">
        <v>188</v>
      </c>
      <c r="K243"/>
      <c r="L243" s="110"/>
    </row>
    <row r="244" spans="1:14" ht="15.75" thickBot="1">
      <c r="A244" s="404"/>
      <c r="B244" s="404"/>
      <c r="E244" s="405"/>
      <c r="F244" s="406"/>
      <c r="G244" s="407"/>
      <c r="H244" s="408"/>
      <c r="K244"/>
      <c r="L244" s="110"/>
    </row>
    <row r="245" spans="1:14" ht="19.5">
      <c r="A245" s="5" t="s">
        <v>189</v>
      </c>
      <c r="B245" s="205" t="s">
        <v>190</v>
      </c>
      <c r="E245" s="206" t="s">
        <v>191</v>
      </c>
      <c r="F245" s="207" t="s">
        <v>190</v>
      </c>
      <c r="G245" s="192" t="s">
        <v>192</v>
      </c>
      <c r="H245" s="192" t="s">
        <v>193</v>
      </c>
      <c r="K245"/>
      <c r="L245" s="110"/>
    </row>
    <row r="246" spans="1:14" ht="19.5">
      <c r="A246" s="248" t="s">
        <v>194</v>
      </c>
      <c r="B246" s="205" t="s">
        <v>195</v>
      </c>
      <c r="E246" s="206" t="s">
        <v>196</v>
      </c>
      <c r="F246" s="207" t="s">
        <v>190</v>
      </c>
      <c r="G246" s="192"/>
      <c r="H246" s="192" t="s">
        <v>197</v>
      </c>
      <c r="K246"/>
      <c r="L246" s="110"/>
    </row>
    <row r="247" spans="1:14" ht="19.5">
      <c r="A247" s="248" t="s">
        <v>198</v>
      </c>
      <c r="B247" s="205" t="s">
        <v>199</v>
      </c>
      <c r="E247" s="208" t="s">
        <v>200</v>
      </c>
      <c r="F247" s="209" t="s">
        <v>201</v>
      </c>
      <c r="G247" s="3" t="s">
        <v>202</v>
      </c>
      <c r="H247" s="192" t="s">
        <v>203</v>
      </c>
      <c r="K247"/>
      <c r="L247" s="110"/>
    </row>
    <row r="248" spans="1:14" ht="19.5">
      <c r="A248" s="248" t="s">
        <v>204</v>
      </c>
      <c r="B248" s="205" t="s">
        <v>205</v>
      </c>
      <c r="E248" s="208" t="s">
        <v>206</v>
      </c>
      <c r="F248" s="209" t="s">
        <v>207</v>
      </c>
      <c r="H248" s="192" t="s">
        <v>208</v>
      </c>
    </row>
    <row r="249" spans="1:14" ht="19.5">
      <c r="A249" s="248" t="s">
        <v>209</v>
      </c>
      <c r="B249" s="205" t="s">
        <v>210</v>
      </c>
      <c r="E249" s="208" t="s">
        <v>211</v>
      </c>
      <c r="F249" s="209" t="s">
        <v>207</v>
      </c>
      <c r="G249" s="210" t="s">
        <v>212</v>
      </c>
      <c r="H249" s="192" t="s">
        <v>213</v>
      </c>
    </row>
    <row r="250" spans="1:14" ht="19.5">
      <c r="A250" s="248" t="s">
        <v>214</v>
      </c>
      <c r="B250" s="205" t="s">
        <v>215</v>
      </c>
      <c r="E250" s="208" t="s">
        <v>216</v>
      </c>
      <c r="F250" s="209" t="s">
        <v>217</v>
      </c>
      <c r="G250" s="192" t="s">
        <v>218</v>
      </c>
      <c r="H250" s="211" t="s">
        <v>219</v>
      </c>
    </row>
    <row r="251" spans="1:14" ht="19.5">
      <c r="A251" s="248" t="s">
        <v>220</v>
      </c>
      <c r="B251" s="205" t="s">
        <v>221</v>
      </c>
      <c r="E251" s="208" t="s">
        <v>222</v>
      </c>
      <c r="F251" s="209" t="s">
        <v>217</v>
      </c>
      <c r="H251" s="211" t="s">
        <v>223</v>
      </c>
    </row>
    <row r="252" spans="1:14" ht="19.5">
      <c r="A252" s="248" t="s">
        <v>224</v>
      </c>
      <c r="B252" s="205" t="s">
        <v>221</v>
      </c>
      <c r="E252" s="208" t="s">
        <v>225</v>
      </c>
      <c r="F252" s="209" t="s">
        <v>217</v>
      </c>
      <c r="H252" s="211" t="s">
        <v>226</v>
      </c>
    </row>
    <row r="253" spans="1:14" ht="19.5">
      <c r="A253" s="248" t="s">
        <v>227</v>
      </c>
      <c r="B253" s="205" t="s">
        <v>228</v>
      </c>
      <c r="E253" s="212" t="s">
        <v>229</v>
      </c>
      <c r="F253" s="213" t="s">
        <v>230</v>
      </c>
      <c r="H253" s="211" t="s">
        <v>231</v>
      </c>
    </row>
    <row r="254" spans="1:14" ht="19.5">
      <c r="A254" s="248" t="s">
        <v>232</v>
      </c>
      <c r="B254" s="205" t="s">
        <v>233</v>
      </c>
      <c r="E254" s="212" t="s">
        <v>234</v>
      </c>
      <c r="F254" s="213" t="s">
        <v>235</v>
      </c>
      <c r="H254" s="211" t="s">
        <v>236</v>
      </c>
    </row>
    <row r="255" spans="1:14" ht="19.5">
      <c r="A255" s="248" t="s">
        <v>200</v>
      </c>
      <c r="B255" s="205" t="s">
        <v>201</v>
      </c>
      <c r="E255" s="214" t="s">
        <v>237</v>
      </c>
      <c r="F255" s="209" t="s">
        <v>238</v>
      </c>
      <c r="H255" s="211" t="s">
        <v>239</v>
      </c>
    </row>
    <row r="256" spans="1:14" ht="19.5">
      <c r="A256" s="248" t="s">
        <v>206</v>
      </c>
      <c r="B256" s="205" t="s">
        <v>207</v>
      </c>
      <c r="E256" s="214" t="s">
        <v>240</v>
      </c>
      <c r="F256" s="209" t="s">
        <v>238</v>
      </c>
      <c r="H256" s="211" t="s">
        <v>241</v>
      </c>
    </row>
    <row r="257" spans="1:14" ht="19.5">
      <c r="A257" s="248" t="s">
        <v>242</v>
      </c>
      <c r="B257" s="205" t="s">
        <v>243</v>
      </c>
      <c r="E257" s="214" t="s">
        <v>244</v>
      </c>
      <c r="F257" s="209" t="s">
        <v>245</v>
      </c>
      <c r="H257" s="211" t="s">
        <v>246</v>
      </c>
    </row>
    <row r="258" spans="1:14" s="4" customFormat="1" ht="19.5">
      <c r="A258" s="248" t="s">
        <v>247</v>
      </c>
      <c r="B258" s="205" t="s">
        <v>217</v>
      </c>
      <c r="C258" s="3"/>
      <c r="D258" s="3"/>
      <c r="E258" s="214" t="s">
        <v>248</v>
      </c>
      <c r="F258" s="209" t="s">
        <v>249</v>
      </c>
      <c r="G258" s="3"/>
      <c r="H258" s="211" t="s">
        <v>250</v>
      </c>
      <c r="I258" s="6"/>
      <c r="J258" s="6"/>
      <c r="K258" s="6"/>
      <c r="L258" s="6"/>
      <c r="M258" s="9"/>
      <c r="N258" s="9"/>
    </row>
    <row r="259" spans="1:14" s="2" customFormat="1" ht="19.5">
      <c r="A259" s="249" t="s">
        <v>229</v>
      </c>
      <c r="B259" s="215" t="s">
        <v>230</v>
      </c>
      <c r="C259" s="3"/>
      <c r="D259" s="3"/>
      <c r="E259" s="214" t="s">
        <v>251</v>
      </c>
      <c r="F259" s="209" t="s">
        <v>252</v>
      </c>
      <c r="G259" s="4"/>
      <c r="H259" s="216" t="s">
        <v>253</v>
      </c>
      <c r="I259" s="6"/>
      <c r="J259" s="6"/>
      <c r="K259" s="6"/>
      <c r="L259" s="6"/>
      <c r="M259" s="113"/>
      <c r="N259" s="113"/>
    </row>
    <row r="260" spans="1:14" s="2" customFormat="1" ht="19.5">
      <c r="A260" s="249" t="s">
        <v>237</v>
      </c>
      <c r="B260" s="215" t="s">
        <v>238</v>
      </c>
      <c r="C260" s="3"/>
      <c r="D260" s="3"/>
      <c r="E260" s="214" t="s">
        <v>254</v>
      </c>
      <c r="F260" s="209" t="s">
        <v>255</v>
      </c>
      <c r="H260" s="3"/>
      <c r="I260" s="6"/>
      <c r="J260" s="6"/>
      <c r="K260" s="6"/>
      <c r="L260" s="6"/>
      <c r="M260" s="113"/>
      <c r="N260" s="113"/>
    </row>
    <row r="261" spans="1:14" s="2" customFormat="1" ht="19.5">
      <c r="A261" s="249" t="s">
        <v>240</v>
      </c>
      <c r="B261" s="215" t="s">
        <v>238</v>
      </c>
      <c r="C261" s="3"/>
      <c r="D261" s="3"/>
      <c r="E261" s="214" t="s">
        <v>256</v>
      </c>
      <c r="F261" s="209" t="s">
        <v>257</v>
      </c>
      <c r="H261" s="3"/>
      <c r="I261" s="6"/>
      <c r="J261" s="6"/>
      <c r="K261" s="6"/>
      <c r="L261" s="6"/>
      <c r="M261" s="113"/>
      <c r="N261" s="113"/>
    </row>
    <row r="262" spans="1:14" s="2" customFormat="1" ht="19.5">
      <c r="A262" s="249" t="s">
        <v>244</v>
      </c>
      <c r="B262" s="215" t="s">
        <v>245</v>
      </c>
      <c r="C262" s="3"/>
      <c r="D262" s="3"/>
      <c r="E262" s="3"/>
      <c r="F262" s="3"/>
      <c r="G262" s="3"/>
      <c r="H262" s="3"/>
      <c r="I262" s="6"/>
      <c r="J262" s="6"/>
      <c r="K262" s="6"/>
      <c r="L262" s="6"/>
      <c r="M262" s="113"/>
      <c r="N262" s="113"/>
    </row>
    <row r="263" spans="1:14" ht="19.5">
      <c r="A263" s="249" t="s">
        <v>258</v>
      </c>
      <c r="B263" s="215" t="s">
        <v>249</v>
      </c>
    </row>
    <row r="264" spans="1:14" ht="19.5">
      <c r="A264" s="249" t="s">
        <v>259</v>
      </c>
      <c r="B264" s="215" t="s">
        <v>260</v>
      </c>
    </row>
    <row r="265" spans="1:14" ht="19.5">
      <c r="A265" s="149" t="s">
        <v>251</v>
      </c>
      <c r="B265" s="150" t="s">
        <v>252</v>
      </c>
    </row>
    <row r="266" spans="1:14" ht="19.5">
      <c r="A266" s="22" t="s">
        <v>256</v>
      </c>
      <c r="B266" s="22" t="s">
        <v>257</v>
      </c>
    </row>
    <row r="267" spans="1:14" ht="19.5">
      <c r="A267" s="20"/>
      <c r="B267" s="21"/>
    </row>
    <row r="268" spans="1:14">
      <c r="A268" s="365" t="s">
        <v>261</v>
      </c>
      <c r="B268" s="368" t="s">
        <v>262</v>
      </c>
      <c r="C268" s="369"/>
      <c r="D268" s="369"/>
      <c r="E268" s="369"/>
      <c r="F268" s="369"/>
      <c r="G268" s="369"/>
      <c r="H268" s="369"/>
      <c r="I268" s="369"/>
      <c r="J268" s="369"/>
      <c r="K268" s="379"/>
    </row>
    <row r="269" spans="1:14">
      <c r="A269" s="365"/>
      <c r="B269" s="380" t="s">
        <v>263</v>
      </c>
      <c r="C269" s="381"/>
      <c r="D269" s="381"/>
      <c r="E269" s="381"/>
      <c r="F269" s="381"/>
      <c r="G269" s="381"/>
      <c r="H269" s="381"/>
      <c r="I269" s="381"/>
      <c r="J269" s="381"/>
      <c r="K269" s="382"/>
    </row>
    <row r="270" spans="1:14">
      <c r="A270" s="365"/>
      <c r="B270" s="380" t="s">
        <v>264</v>
      </c>
      <c r="C270" s="381"/>
      <c r="D270" s="381"/>
      <c r="E270" s="381"/>
      <c r="F270" s="381"/>
      <c r="G270" s="381"/>
      <c r="H270" s="381"/>
      <c r="I270" s="381"/>
      <c r="J270" s="381"/>
      <c r="K270" s="382"/>
    </row>
    <row r="271" spans="1:14" ht="15" customHeight="1">
      <c r="A271" s="353" t="s">
        <v>3</v>
      </c>
      <c r="B271" s="353" t="s">
        <v>4</v>
      </c>
      <c r="C271" s="353" t="s">
        <v>5</v>
      </c>
      <c r="D271" s="354" t="s">
        <v>79</v>
      </c>
      <c r="E271" s="354" t="s">
        <v>27</v>
      </c>
      <c r="F271" s="356" t="s">
        <v>265</v>
      </c>
      <c r="G271" s="80" t="s">
        <v>38</v>
      </c>
      <c r="H271" s="358" t="s">
        <v>12</v>
      </c>
      <c r="I271" s="359"/>
      <c r="J271" s="359"/>
      <c r="K271" s="360"/>
    </row>
    <row r="272" spans="1:14" s="2" customFormat="1" ht="30">
      <c r="A272" s="353"/>
      <c r="B272" s="353"/>
      <c r="C272" s="353"/>
      <c r="D272" s="354"/>
      <c r="E272" s="354"/>
      <c r="F272" s="356"/>
      <c r="G272" s="79" t="s">
        <v>13</v>
      </c>
      <c r="H272" s="80" t="s">
        <v>266</v>
      </c>
      <c r="I272" s="80" t="s">
        <v>267</v>
      </c>
      <c r="J272" s="40" t="s">
        <v>268</v>
      </c>
      <c r="K272" s="40" t="s">
        <v>269</v>
      </c>
      <c r="L272" s="6"/>
      <c r="M272" s="113"/>
      <c r="N272" s="113"/>
    </row>
    <row r="273" spans="1:15">
      <c r="A273" s="102" t="s">
        <v>375</v>
      </c>
      <c r="B273" s="101"/>
      <c r="C273" s="98" t="s">
        <v>374</v>
      </c>
      <c r="D273" s="57">
        <f>G273-1</f>
        <v>44835</v>
      </c>
      <c r="E273" s="57">
        <f>D273</f>
        <v>44835</v>
      </c>
      <c r="F273" s="57">
        <f>G273-2</f>
        <v>44834</v>
      </c>
      <c r="G273" s="58">
        <v>44836</v>
      </c>
      <c r="H273" s="7">
        <f>G273+32</f>
        <v>44868</v>
      </c>
      <c r="I273" s="7">
        <f>G273+34</f>
        <v>44870</v>
      </c>
      <c r="J273" s="7">
        <f>G273+36</f>
        <v>44872</v>
      </c>
      <c r="K273" s="7">
        <f>G273+39</f>
        <v>44875</v>
      </c>
      <c r="L273" s="113"/>
    </row>
    <row r="274" spans="1:15" s="2" customFormat="1">
      <c r="A274" s="103" t="s">
        <v>509</v>
      </c>
      <c r="B274" s="104"/>
      <c r="C274" s="105" t="s">
        <v>508</v>
      </c>
      <c r="D274" s="95">
        <f>G274-1</f>
        <v>44849</v>
      </c>
      <c r="E274" s="95">
        <f>D274</f>
        <v>44849</v>
      </c>
      <c r="F274" s="95">
        <f>G274-2</f>
        <v>44848</v>
      </c>
      <c r="G274" s="33">
        <v>44850</v>
      </c>
      <c r="H274" s="7">
        <f>G274+32</f>
        <v>44882</v>
      </c>
      <c r="I274" s="7">
        <f>G274+34</f>
        <v>44884</v>
      </c>
      <c r="J274" s="7">
        <f>G274+36</f>
        <v>44886</v>
      </c>
      <c r="K274" s="7">
        <f>G274+39</f>
        <v>44889</v>
      </c>
      <c r="L274" s="6"/>
      <c r="M274" s="113"/>
      <c r="N274" s="113"/>
    </row>
    <row r="275" spans="1:15">
      <c r="A275" s="102" t="s">
        <v>443</v>
      </c>
      <c r="B275" s="101"/>
      <c r="C275" s="98" t="s">
        <v>442</v>
      </c>
      <c r="D275" s="57">
        <f>G275-1</f>
        <v>44863</v>
      </c>
      <c r="E275" s="57">
        <f>D275</f>
        <v>44863</v>
      </c>
      <c r="F275" s="57">
        <f>G275-2</f>
        <v>44862</v>
      </c>
      <c r="G275" s="58">
        <v>44864</v>
      </c>
      <c r="H275" s="7">
        <f>G275+32</f>
        <v>44896</v>
      </c>
      <c r="I275" s="7">
        <f>G275+34</f>
        <v>44898</v>
      </c>
      <c r="J275" s="7">
        <f>G275+36</f>
        <v>44900</v>
      </c>
      <c r="K275" s="7">
        <f>G275+39</f>
        <v>44903</v>
      </c>
      <c r="L275" s="113"/>
    </row>
    <row r="276" spans="1:15">
      <c r="A276" s="102" t="s">
        <v>444</v>
      </c>
      <c r="B276" s="101"/>
      <c r="C276" s="98" t="s">
        <v>445</v>
      </c>
      <c r="D276" s="57">
        <f>G276-1</f>
        <v>44877</v>
      </c>
      <c r="E276" s="57">
        <f>D276</f>
        <v>44877</v>
      </c>
      <c r="F276" s="57">
        <f>G276-2</f>
        <v>44876</v>
      </c>
      <c r="G276" s="58">
        <v>44878</v>
      </c>
      <c r="H276" s="7">
        <f>G276+32</f>
        <v>44910</v>
      </c>
      <c r="I276" s="7">
        <f>G276+34</f>
        <v>44912</v>
      </c>
      <c r="J276" s="7">
        <f>G276+36</f>
        <v>44914</v>
      </c>
      <c r="K276" s="7">
        <f>G276+39</f>
        <v>44917</v>
      </c>
    </row>
    <row r="277" spans="1:15">
      <c r="A277" s="102"/>
      <c r="B277" s="101"/>
      <c r="C277" s="98"/>
      <c r="D277" s="57"/>
      <c r="E277" s="57"/>
      <c r="F277" s="57"/>
      <c r="G277" s="58"/>
      <c r="H277" s="12"/>
      <c r="I277" s="12"/>
      <c r="J277" s="12"/>
      <c r="K277" s="12"/>
    </row>
    <row r="278" spans="1:15" s="30" customFormat="1">
      <c r="A278" s="373" t="s">
        <v>148</v>
      </c>
      <c r="B278" s="374"/>
      <c r="C278" s="374"/>
      <c r="D278" s="374"/>
      <c r="E278" s="374"/>
      <c r="F278" s="374"/>
      <c r="G278" s="374"/>
      <c r="H278" s="374"/>
      <c r="I278" s="374"/>
      <c r="J278" s="374"/>
      <c r="K278" s="374"/>
      <c r="L278" s="44"/>
      <c r="M278" s="44"/>
      <c r="N278" s="44"/>
    </row>
    <row r="279" spans="1:15" ht="15" customHeight="1">
      <c r="A279" s="394" t="s">
        <v>94</v>
      </c>
      <c r="B279" s="395"/>
      <c r="C279" s="395"/>
      <c r="D279" s="395"/>
      <c r="E279" s="395"/>
      <c r="F279" s="395"/>
      <c r="G279" s="395"/>
      <c r="H279" s="395"/>
      <c r="I279" s="395"/>
      <c r="J279" s="395"/>
      <c r="K279" s="396"/>
      <c r="L279" s="44"/>
    </row>
    <row r="280" spans="1:15">
      <c r="A280" s="26"/>
      <c r="B280" s="1"/>
      <c r="C280" s="1"/>
      <c r="D280" s="1"/>
      <c r="E280" s="1"/>
      <c r="F280" s="1"/>
      <c r="G280" s="1"/>
      <c r="H280" s="1"/>
    </row>
    <row r="281" spans="1:15" ht="15" customHeight="1">
      <c r="A281" s="365" t="s">
        <v>270</v>
      </c>
      <c r="B281" s="368" t="s">
        <v>271</v>
      </c>
      <c r="C281" s="369"/>
      <c r="D281" s="369"/>
      <c r="E281" s="369"/>
      <c r="F281" s="369"/>
      <c r="G281" s="369"/>
      <c r="H281" s="369"/>
      <c r="I281" s="369"/>
      <c r="J281" s="369"/>
      <c r="K281" s="379"/>
    </row>
    <row r="282" spans="1:15" ht="15" customHeight="1">
      <c r="A282" s="365"/>
      <c r="B282" s="380" t="s">
        <v>345</v>
      </c>
      <c r="C282" s="381"/>
      <c r="D282" s="381"/>
      <c r="E282" s="381"/>
      <c r="F282" s="381"/>
      <c r="G282" s="381"/>
      <c r="H282" s="381"/>
      <c r="I282" s="381"/>
      <c r="J282" s="381"/>
      <c r="K282" s="382"/>
    </row>
    <row r="283" spans="1:15">
      <c r="A283" s="365"/>
      <c r="B283" s="380" t="s">
        <v>272</v>
      </c>
      <c r="C283" s="381"/>
      <c r="D283" s="381"/>
      <c r="E283" s="381"/>
      <c r="F283" s="381"/>
      <c r="G283" s="381"/>
      <c r="H283" s="381"/>
      <c r="I283" s="381"/>
      <c r="J283" s="381"/>
      <c r="K283" s="382"/>
    </row>
    <row r="284" spans="1:15" ht="15" customHeight="1">
      <c r="A284" s="353" t="s">
        <v>3</v>
      </c>
      <c r="B284" s="353" t="s">
        <v>4</v>
      </c>
      <c r="C284" s="353" t="s">
        <v>5</v>
      </c>
      <c r="D284" s="354" t="s">
        <v>79</v>
      </c>
      <c r="E284" s="354" t="s">
        <v>27</v>
      </c>
      <c r="F284" s="356" t="s">
        <v>273</v>
      </c>
      <c r="G284" s="80" t="s">
        <v>9</v>
      </c>
      <c r="H284" s="385" t="s">
        <v>274</v>
      </c>
      <c r="I284" s="386" t="s">
        <v>12</v>
      </c>
      <c r="J284" s="387"/>
      <c r="K284" s="388"/>
    </row>
    <row r="285" spans="1:15" ht="30">
      <c r="A285" s="353"/>
      <c r="B285" s="353"/>
      <c r="C285" s="353"/>
      <c r="D285" s="354"/>
      <c r="E285" s="354"/>
      <c r="F285" s="356"/>
      <c r="G285" s="79" t="s">
        <v>13</v>
      </c>
      <c r="H285" s="385"/>
      <c r="I285" s="40" t="s">
        <v>275</v>
      </c>
      <c r="J285" s="40" t="s">
        <v>276</v>
      </c>
      <c r="K285" s="83" t="s">
        <v>277</v>
      </c>
    </row>
    <row r="286" spans="1:15">
      <c r="A286" s="64" t="s">
        <v>358</v>
      </c>
      <c r="B286" s="65"/>
      <c r="C286" s="66" t="s">
        <v>359</v>
      </c>
      <c r="D286" s="68">
        <f>G286-2</f>
        <v>44834</v>
      </c>
      <c r="E286" s="68">
        <f>G286-2</f>
        <v>44834</v>
      </c>
      <c r="F286" s="68">
        <f>G286-3</f>
        <v>44833</v>
      </c>
      <c r="G286" s="67">
        <v>44836</v>
      </c>
      <c r="H286" s="11"/>
      <c r="I286" s="43">
        <f>G286+31</f>
        <v>44867</v>
      </c>
      <c r="J286" s="43">
        <f>G286+37</f>
        <v>44873</v>
      </c>
      <c r="K286" s="53">
        <f>G286+41</f>
        <v>44877</v>
      </c>
    </row>
    <row r="287" spans="1:15" s="30" customFormat="1">
      <c r="A287" s="64" t="s">
        <v>360</v>
      </c>
      <c r="B287" s="65"/>
      <c r="C287" s="66" t="s">
        <v>361</v>
      </c>
      <c r="D287" s="68">
        <f>G287-2</f>
        <v>44846</v>
      </c>
      <c r="E287" s="68">
        <f>G287-2</f>
        <v>44846</v>
      </c>
      <c r="F287" s="68">
        <f>G287-3</f>
        <v>44845</v>
      </c>
      <c r="G287" s="67">
        <v>44848</v>
      </c>
      <c r="H287" s="11"/>
      <c r="I287" s="43">
        <f>G287+31</f>
        <v>44879</v>
      </c>
      <c r="J287" s="43">
        <f>G287+37</f>
        <v>44885</v>
      </c>
      <c r="K287" s="53">
        <f>G287+41</f>
        <v>44889</v>
      </c>
      <c r="L287" s="6"/>
      <c r="M287" s="6"/>
      <c r="N287" s="6"/>
      <c r="O287" s="3"/>
    </row>
    <row r="288" spans="1:15" s="30" customFormat="1">
      <c r="A288" s="64" t="s">
        <v>412</v>
      </c>
      <c r="B288" s="65"/>
      <c r="C288" s="66" t="s">
        <v>410</v>
      </c>
      <c r="D288" s="68">
        <f>G288-2</f>
        <v>44850</v>
      </c>
      <c r="E288" s="68">
        <f>G288-2</f>
        <v>44850</v>
      </c>
      <c r="F288" s="68">
        <f>G288-3</f>
        <v>44849</v>
      </c>
      <c r="G288" s="67">
        <v>44852</v>
      </c>
      <c r="H288" s="11"/>
      <c r="I288" s="43">
        <f>G288+31</f>
        <v>44883</v>
      </c>
      <c r="J288" s="43">
        <f>G288+37</f>
        <v>44889</v>
      </c>
      <c r="K288" s="53">
        <f>G288+41</f>
        <v>44893</v>
      </c>
      <c r="L288" s="6"/>
      <c r="M288" s="6"/>
      <c r="N288" s="6"/>
      <c r="O288" s="3"/>
    </row>
    <row r="289" spans="1:16" s="30" customFormat="1">
      <c r="A289" s="64" t="s">
        <v>413</v>
      </c>
      <c r="B289" s="65"/>
      <c r="C289" s="66" t="s">
        <v>411</v>
      </c>
      <c r="D289" s="68">
        <f>G289-2</f>
        <v>44861</v>
      </c>
      <c r="E289" s="68">
        <f>G289-2</f>
        <v>44861</v>
      </c>
      <c r="F289" s="68">
        <f>G289-3</f>
        <v>44860</v>
      </c>
      <c r="G289" s="67">
        <v>44863</v>
      </c>
      <c r="H289" s="11"/>
      <c r="I289" s="43">
        <f>G289+31</f>
        <v>44894</v>
      </c>
      <c r="J289" s="43">
        <f>G289+37</f>
        <v>44900</v>
      </c>
      <c r="K289" s="53">
        <f>G289+41</f>
        <v>44904</v>
      </c>
      <c r="L289" s="6"/>
      <c r="M289" s="6"/>
      <c r="N289" s="6"/>
      <c r="O289" s="3"/>
    </row>
    <row r="290" spans="1:16" s="30" customFormat="1">
      <c r="A290" s="102"/>
      <c r="B290" s="101"/>
      <c r="C290" s="98"/>
      <c r="D290" s="57"/>
      <c r="E290" s="57"/>
      <c r="F290" s="57"/>
      <c r="G290" s="58"/>
      <c r="H290" s="11"/>
      <c r="I290" s="43"/>
      <c r="J290" s="43"/>
      <c r="K290" s="53"/>
      <c r="L290" s="6"/>
      <c r="M290" s="6"/>
      <c r="N290" s="6"/>
      <c r="O290" s="3"/>
    </row>
    <row r="291" spans="1:16" s="30" customFormat="1">
      <c r="A291" s="389" t="s">
        <v>148</v>
      </c>
      <c r="B291" s="390"/>
      <c r="C291" s="390"/>
      <c r="D291" s="390"/>
      <c r="E291" s="390"/>
      <c r="F291" s="390"/>
      <c r="G291" s="390"/>
      <c r="H291" s="390"/>
      <c r="I291" s="390"/>
      <c r="J291" s="390"/>
      <c r="K291" s="390"/>
      <c r="L291" s="6"/>
      <c r="M291" s="44"/>
      <c r="N291" s="44"/>
    </row>
    <row r="292" spans="1:16" ht="15" customHeight="1">
      <c r="A292" s="391" t="s">
        <v>94</v>
      </c>
      <c r="B292" s="392"/>
      <c r="C292" s="392"/>
      <c r="D292" s="392"/>
      <c r="E292" s="392"/>
      <c r="F292" s="392"/>
      <c r="G292" s="392"/>
      <c r="H292" s="392"/>
      <c r="I292" s="392"/>
      <c r="J292" s="392"/>
      <c r="K292" s="393"/>
      <c r="L292" s="44"/>
    </row>
    <row r="293" spans="1:16" s="6" customFormat="1">
      <c r="A293" s="52"/>
      <c r="B293" s="42"/>
      <c r="C293" s="42"/>
      <c r="D293" s="42"/>
      <c r="E293" s="42"/>
      <c r="F293" s="42"/>
      <c r="G293" s="42"/>
      <c r="H293" s="42"/>
      <c r="I293" s="52"/>
      <c r="J293" s="52"/>
      <c r="K293" s="52"/>
      <c r="O293" s="3"/>
      <c r="P293" s="3"/>
    </row>
    <row r="294" spans="1:16" s="6" customFormat="1">
      <c r="A294" s="365" t="s">
        <v>278</v>
      </c>
      <c r="B294" s="340" t="s">
        <v>279</v>
      </c>
      <c r="C294" s="340"/>
      <c r="D294" s="340"/>
      <c r="E294" s="340"/>
      <c r="F294" s="340"/>
      <c r="G294" s="340"/>
      <c r="H294" s="340"/>
      <c r="I294" s="340"/>
      <c r="J294" s="52"/>
      <c r="K294" s="52"/>
      <c r="O294" s="3"/>
      <c r="P294" s="3"/>
    </row>
    <row r="295" spans="1:16" s="6" customFormat="1">
      <c r="A295" s="365"/>
      <c r="B295" s="341" t="s">
        <v>263</v>
      </c>
      <c r="C295" s="341"/>
      <c r="D295" s="341"/>
      <c r="E295" s="341"/>
      <c r="F295" s="341"/>
      <c r="G295" s="341"/>
      <c r="H295" s="341"/>
      <c r="I295" s="341"/>
      <c r="J295" s="52"/>
      <c r="K295" s="52"/>
      <c r="O295" s="3"/>
      <c r="P295" s="3"/>
    </row>
    <row r="296" spans="1:16" s="6" customFormat="1">
      <c r="A296" s="365"/>
      <c r="B296" s="341" t="s">
        <v>280</v>
      </c>
      <c r="C296" s="341"/>
      <c r="D296" s="341"/>
      <c r="E296" s="341"/>
      <c r="F296" s="341"/>
      <c r="G296" s="341"/>
      <c r="H296" s="341"/>
      <c r="I296" s="341"/>
      <c r="J296" s="52"/>
      <c r="K296" s="52"/>
      <c r="O296" s="3"/>
      <c r="P296" s="3"/>
    </row>
    <row r="297" spans="1:16" s="6" customFormat="1" ht="15" customHeight="1">
      <c r="A297" s="331" t="s">
        <v>3</v>
      </c>
      <c r="B297" s="331" t="s">
        <v>4</v>
      </c>
      <c r="C297" s="331" t="s">
        <v>5</v>
      </c>
      <c r="D297" s="383" t="s">
        <v>79</v>
      </c>
      <c r="E297" s="383" t="s">
        <v>27</v>
      </c>
      <c r="F297" s="384" t="s">
        <v>265</v>
      </c>
      <c r="G297" s="82" t="s">
        <v>38</v>
      </c>
      <c r="H297" s="331" t="s">
        <v>12</v>
      </c>
      <c r="I297" s="331"/>
      <c r="J297" s="52"/>
      <c r="K297" s="52"/>
      <c r="O297" s="3"/>
      <c r="P297" s="3"/>
    </row>
    <row r="298" spans="1:16" s="6" customFormat="1" ht="30">
      <c r="A298" s="331"/>
      <c r="B298" s="331"/>
      <c r="C298" s="331"/>
      <c r="D298" s="383"/>
      <c r="E298" s="383"/>
      <c r="F298" s="384"/>
      <c r="G298" s="81" t="s">
        <v>13</v>
      </c>
      <c r="H298" s="82" t="s">
        <v>281</v>
      </c>
      <c r="I298" s="54" t="s">
        <v>282</v>
      </c>
      <c r="J298" s="52"/>
      <c r="K298" s="52"/>
      <c r="O298" s="3"/>
      <c r="P298" s="3"/>
    </row>
    <row r="299" spans="1:16" s="6" customFormat="1">
      <c r="A299" s="18" t="s">
        <v>378</v>
      </c>
      <c r="B299" s="19"/>
      <c r="C299" s="55" t="s">
        <v>376</v>
      </c>
      <c r="D299" s="57">
        <f t="shared" ref="D299:D304" si="3">G299-1</f>
        <v>44834</v>
      </c>
      <c r="E299" s="57">
        <f t="shared" ref="E299:E304" si="4">G299-1</f>
        <v>44834</v>
      </c>
      <c r="F299" s="57">
        <f t="shared" ref="F299:F304" si="5">G299-2</f>
        <v>44833</v>
      </c>
      <c r="G299" s="58">
        <v>44835</v>
      </c>
      <c r="H299" s="32">
        <f t="shared" ref="H299:H304" si="6">G299+25</f>
        <v>44860</v>
      </c>
      <c r="I299" s="53">
        <f t="shared" ref="I299:I304" si="7">H299+7</f>
        <v>44867</v>
      </c>
      <c r="J299" s="52"/>
      <c r="K299" s="52"/>
      <c r="O299" s="3"/>
      <c r="P299" s="3"/>
    </row>
    <row r="300" spans="1:16" s="6" customFormat="1">
      <c r="A300" s="18" t="s">
        <v>379</v>
      </c>
      <c r="B300" s="19"/>
      <c r="C300" s="55" t="s">
        <v>377</v>
      </c>
      <c r="D300" s="57">
        <f t="shared" si="3"/>
        <v>44841</v>
      </c>
      <c r="E300" s="57">
        <f t="shared" si="4"/>
        <v>44841</v>
      </c>
      <c r="F300" s="57">
        <f t="shared" si="5"/>
        <v>44840</v>
      </c>
      <c r="G300" s="58">
        <v>44842</v>
      </c>
      <c r="H300" s="32">
        <f t="shared" si="6"/>
        <v>44867</v>
      </c>
      <c r="I300" s="53">
        <f t="shared" si="7"/>
        <v>44874</v>
      </c>
      <c r="J300" s="52"/>
      <c r="K300" s="52"/>
      <c r="O300" s="3"/>
      <c r="P300" s="3"/>
    </row>
    <row r="301" spans="1:16" s="6" customFormat="1">
      <c r="A301" s="18" t="s">
        <v>450</v>
      </c>
      <c r="B301" s="19"/>
      <c r="C301" s="55" t="s">
        <v>446</v>
      </c>
      <c r="D301" s="57">
        <f t="shared" si="3"/>
        <v>44848</v>
      </c>
      <c r="E301" s="57">
        <f t="shared" si="4"/>
        <v>44848</v>
      </c>
      <c r="F301" s="57">
        <f t="shared" si="5"/>
        <v>44847</v>
      </c>
      <c r="G301" s="58">
        <v>44849</v>
      </c>
      <c r="H301" s="32">
        <f t="shared" si="6"/>
        <v>44874</v>
      </c>
      <c r="I301" s="53">
        <f t="shared" si="7"/>
        <v>44881</v>
      </c>
      <c r="J301" s="52"/>
      <c r="K301" s="52"/>
      <c r="O301" s="3"/>
      <c r="P301" s="3"/>
    </row>
    <row r="302" spans="1:16" s="6" customFormat="1">
      <c r="A302" s="18" t="s">
        <v>451</v>
      </c>
      <c r="B302" s="19"/>
      <c r="C302" s="55" t="s">
        <v>447</v>
      </c>
      <c r="D302" s="57">
        <f t="shared" si="3"/>
        <v>44862</v>
      </c>
      <c r="E302" s="57">
        <f t="shared" si="4"/>
        <v>44862</v>
      </c>
      <c r="F302" s="57">
        <f t="shared" si="5"/>
        <v>44861</v>
      </c>
      <c r="G302" s="58">
        <v>44863</v>
      </c>
      <c r="H302" s="58">
        <f t="shared" si="6"/>
        <v>44888</v>
      </c>
      <c r="I302" s="38">
        <f t="shared" si="7"/>
        <v>44895</v>
      </c>
      <c r="J302" s="52"/>
      <c r="K302" s="52"/>
      <c r="O302" s="3"/>
      <c r="P302" s="3"/>
    </row>
    <row r="303" spans="1:16" s="6" customFormat="1">
      <c r="A303" s="18" t="s">
        <v>452</v>
      </c>
      <c r="B303" s="19"/>
      <c r="C303" s="55" t="s">
        <v>448</v>
      </c>
      <c r="D303" s="57">
        <f t="shared" si="3"/>
        <v>44869</v>
      </c>
      <c r="E303" s="57">
        <f t="shared" si="4"/>
        <v>44869</v>
      </c>
      <c r="F303" s="57">
        <f t="shared" si="5"/>
        <v>44868</v>
      </c>
      <c r="G303" s="58">
        <v>44870</v>
      </c>
      <c r="H303" s="58">
        <f t="shared" si="6"/>
        <v>44895</v>
      </c>
      <c r="I303" s="38">
        <f t="shared" si="7"/>
        <v>44902</v>
      </c>
      <c r="J303" s="52"/>
      <c r="K303" s="52"/>
      <c r="O303" s="3"/>
      <c r="P303" s="3"/>
    </row>
    <row r="304" spans="1:16" s="6" customFormat="1" ht="30">
      <c r="A304" s="18" t="s">
        <v>453</v>
      </c>
      <c r="B304" s="19"/>
      <c r="C304" s="55" t="s">
        <v>449</v>
      </c>
      <c r="D304" s="57">
        <f t="shared" si="3"/>
        <v>44876</v>
      </c>
      <c r="E304" s="57">
        <f t="shared" si="4"/>
        <v>44876</v>
      </c>
      <c r="F304" s="57">
        <f t="shared" si="5"/>
        <v>44875</v>
      </c>
      <c r="G304" s="58">
        <v>44877</v>
      </c>
      <c r="H304" s="58">
        <f t="shared" si="6"/>
        <v>44902</v>
      </c>
      <c r="I304" s="38">
        <f t="shared" si="7"/>
        <v>44909</v>
      </c>
      <c r="J304" s="52"/>
      <c r="K304" s="52"/>
      <c r="O304" s="3"/>
      <c r="P304" s="3"/>
    </row>
    <row r="305" spans="1:16" s="6" customFormat="1">
      <c r="A305" s="345" t="s">
        <v>148</v>
      </c>
      <c r="B305" s="346"/>
      <c r="C305" s="346"/>
      <c r="D305" s="346"/>
      <c r="E305" s="346"/>
      <c r="F305" s="346"/>
      <c r="G305" s="346"/>
      <c r="H305" s="346"/>
      <c r="I305" s="346"/>
      <c r="O305" s="3"/>
      <c r="P305" s="3"/>
    </row>
    <row r="306" spans="1:16" s="6" customFormat="1">
      <c r="A306" s="347" t="s">
        <v>94</v>
      </c>
      <c r="B306" s="348"/>
      <c r="C306" s="348"/>
      <c r="D306" s="348"/>
      <c r="E306" s="348"/>
      <c r="F306" s="348"/>
      <c r="G306" s="348"/>
      <c r="H306" s="348"/>
      <c r="I306" s="348"/>
      <c r="O306" s="3"/>
      <c r="P306" s="3"/>
    </row>
    <row r="308" spans="1:16" s="6" customFormat="1">
      <c r="A308" s="365" t="s">
        <v>283</v>
      </c>
      <c r="B308" s="368" t="s">
        <v>284</v>
      </c>
      <c r="C308" s="369"/>
      <c r="D308" s="369"/>
      <c r="E308" s="369"/>
      <c r="F308" s="369"/>
      <c r="G308" s="369"/>
      <c r="H308" s="369"/>
      <c r="I308" s="369"/>
      <c r="J308" s="369"/>
      <c r="K308" s="379"/>
      <c r="O308" s="3"/>
      <c r="P308" s="3"/>
    </row>
    <row r="309" spans="1:16" s="6" customFormat="1">
      <c r="A309" s="365"/>
      <c r="B309" s="380" t="s">
        <v>132</v>
      </c>
      <c r="C309" s="381"/>
      <c r="D309" s="381"/>
      <c r="E309" s="381"/>
      <c r="F309" s="381"/>
      <c r="G309" s="381"/>
      <c r="H309" s="381"/>
      <c r="I309" s="381"/>
      <c r="J309" s="381"/>
      <c r="K309" s="382"/>
      <c r="O309" s="3"/>
      <c r="P309" s="3"/>
    </row>
    <row r="310" spans="1:16" s="6" customFormat="1">
      <c r="A310" s="365"/>
      <c r="B310" s="380" t="s">
        <v>285</v>
      </c>
      <c r="C310" s="381"/>
      <c r="D310" s="381"/>
      <c r="E310" s="381"/>
      <c r="F310" s="381"/>
      <c r="G310" s="381"/>
      <c r="H310" s="381"/>
      <c r="I310" s="381"/>
      <c r="J310" s="381"/>
      <c r="K310" s="382"/>
      <c r="O310" s="3"/>
      <c r="P310" s="3"/>
    </row>
    <row r="311" spans="1:16" s="6" customFormat="1">
      <c r="A311" s="353" t="s">
        <v>3</v>
      </c>
      <c r="B311" s="353" t="s">
        <v>4</v>
      </c>
      <c r="C311" s="353" t="s">
        <v>5</v>
      </c>
      <c r="D311" s="354" t="s">
        <v>286</v>
      </c>
      <c r="E311" s="354" t="s">
        <v>7</v>
      </c>
      <c r="F311" s="354" t="s">
        <v>97</v>
      </c>
      <c r="G311" s="80" t="s">
        <v>9</v>
      </c>
      <c r="H311" s="358" t="s">
        <v>12</v>
      </c>
      <c r="I311" s="359"/>
      <c r="J311" s="359"/>
      <c r="K311" s="360"/>
      <c r="O311" s="3"/>
      <c r="P311" s="3"/>
    </row>
    <row r="312" spans="1:16" s="6" customFormat="1">
      <c r="A312" s="353"/>
      <c r="B312" s="353"/>
      <c r="C312" s="353"/>
      <c r="D312" s="355"/>
      <c r="E312" s="355"/>
      <c r="F312" s="355"/>
      <c r="G312" s="79" t="s">
        <v>13</v>
      </c>
      <c r="H312" s="79" t="s">
        <v>287</v>
      </c>
      <c r="I312" s="79" t="s">
        <v>288</v>
      </c>
      <c r="J312" s="79" t="s">
        <v>289</v>
      </c>
      <c r="K312" s="79" t="s">
        <v>290</v>
      </c>
      <c r="O312" s="3"/>
      <c r="P312" s="3"/>
    </row>
    <row r="313" spans="1:16" s="6" customFormat="1">
      <c r="A313" s="18"/>
      <c r="B313" s="86"/>
      <c r="C313" s="18"/>
      <c r="D313" s="12"/>
      <c r="E313" s="12"/>
      <c r="F313" s="12"/>
      <c r="G313" s="12"/>
      <c r="H313" s="7"/>
      <c r="I313" s="39"/>
      <c r="J313" s="39"/>
      <c r="K313" s="39"/>
      <c r="O313" s="3"/>
      <c r="P313" s="3"/>
    </row>
    <row r="314" spans="1:16" s="6" customFormat="1">
      <c r="A314" s="18"/>
      <c r="B314" s="19"/>
      <c r="C314" s="55"/>
      <c r="D314" s="7"/>
      <c r="E314" s="7"/>
      <c r="F314" s="7"/>
      <c r="G314" s="7"/>
      <c r="H314" s="7"/>
      <c r="I314" s="39"/>
      <c r="J314" s="39"/>
      <c r="K314" s="39"/>
      <c r="O314" s="3"/>
      <c r="P314" s="3"/>
    </row>
    <row r="315" spans="1:16" s="6" customFormat="1">
      <c r="A315" s="18"/>
      <c r="B315" s="86"/>
      <c r="C315" s="18"/>
      <c r="D315" s="7"/>
      <c r="E315" s="7"/>
      <c r="F315" s="7"/>
      <c r="G315" s="12"/>
      <c r="H315" s="12"/>
      <c r="I315" s="39"/>
      <c r="J315" s="39"/>
      <c r="K315" s="39"/>
      <c r="O315" s="3"/>
      <c r="P315" s="3"/>
    </row>
    <row r="316" spans="1:16" s="6" customFormat="1">
      <c r="A316" s="18"/>
      <c r="B316" s="86"/>
      <c r="C316" s="18"/>
      <c r="D316" s="7"/>
      <c r="E316" s="7"/>
      <c r="F316" s="7"/>
      <c r="G316" s="12"/>
      <c r="H316" s="12"/>
      <c r="I316" s="39"/>
      <c r="J316" s="39"/>
      <c r="K316" s="39"/>
      <c r="O316" s="3"/>
      <c r="P316" s="3"/>
    </row>
    <row r="317" spans="1:16" s="6" customFormat="1">
      <c r="A317" s="15"/>
      <c r="B317" s="27"/>
      <c r="C317" s="15"/>
      <c r="D317" s="7"/>
      <c r="E317" s="7"/>
      <c r="F317" s="7"/>
      <c r="G317" s="12"/>
      <c r="H317" s="12"/>
      <c r="I317" s="39"/>
      <c r="J317" s="39"/>
      <c r="K317" s="39"/>
      <c r="O317" s="3"/>
      <c r="P317" s="3"/>
    </row>
    <row r="318" spans="1:16" s="6" customFormat="1">
      <c r="A318" s="48"/>
      <c r="B318" s="27"/>
      <c r="C318" s="15"/>
      <c r="D318" s="7"/>
      <c r="E318" s="7"/>
      <c r="F318" s="7"/>
      <c r="G318" s="12"/>
      <c r="H318" s="12"/>
      <c r="I318" s="39"/>
      <c r="J318" s="39"/>
      <c r="K318" s="39"/>
      <c r="O318" s="3"/>
      <c r="P318" s="3"/>
    </row>
    <row r="319" spans="1:16" s="6" customFormat="1">
      <c r="A319" s="361" t="s">
        <v>136</v>
      </c>
      <c r="B319" s="361"/>
      <c r="C319" s="361"/>
      <c r="D319" s="361"/>
      <c r="E319" s="361"/>
      <c r="F319" s="361"/>
      <c r="G319" s="361"/>
      <c r="H319" s="361"/>
      <c r="I319" s="370"/>
      <c r="J319" s="371"/>
      <c r="K319" s="372"/>
      <c r="O319" s="3"/>
      <c r="P319" s="3"/>
    </row>
    <row r="320" spans="1:16" s="6" customFormat="1" ht="15" customHeight="1">
      <c r="A320" s="373" t="s">
        <v>291</v>
      </c>
      <c r="B320" s="374"/>
      <c r="C320" s="374"/>
      <c r="D320" s="374"/>
      <c r="E320" s="374"/>
      <c r="F320" s="374"/>
      <c r="G320" s="374"/>
      <c r="H320" s="374"/>
      <c r="I320" s="374"/>
      <c r="J320" s="374"/>
      <c r="K320" s="375"/>
      <c r="O320" s="3"/>
      <c r="P320" s="3"/>
    </row>
    <row r="321" spans="1:16" s="6" customFormat="1" ht="15" customHeight="1">
      <c r="A321" s="376" t="s">
        <v>292</v>
      </c>
      <c r="B321" s="377"/>
      <c r="C321" s="377"/>
      <c r="D321" s="377"/>
      <c r="E321" s="377"/>
      <c r="F321" s="377"/>
      <c r="G321" s="377"/>
      <c r="H321" s="377"/>
      <c r="I321" s="377"/>
      <c r="J321" s="377"/>
      <c r="K321" s="378"/>
      <c r="O321" s="3"/>
      <c r="P321" s="3"/>
    </row>
    <row r="323" spans="1:16" s="6" customFormat="1">
      <c r="A323" s="365" t="s">
        <v>293</v>
      </c>
      <c r="B323" s="340" t="s">
        <v>294</v>
      </c>
      <c r="C323" s="340"/>
      <c r="D323" s="340"/>
      <c r="E323" s="340"/>
      <c r="F323" s="340"/>
      <c r="G323" s="340"/>
      <c r="H323" s="340"/>
      <c r="I323" s="340"/>
      <c r="J323" s="28"/>
      <c r="K323" s="49"/>
      <c r="O323" s="3"/>
      <c r="P323" s="3"/>
    </row>
    <row r="324" spans="1:16" s="6" customFormat="1">
      <c r="A324" s="365"/>
      <c r="B324" s="341" t="s">
        <v>348</v>
      </c>
      <c r="C324" s="341"/>
      <c r="D324" s="341"/>
      <c r="E324" s="341"/>
      <c r="F324" s="341"/>
      <c r="G324" s="341"/>
      <c r="H324" s="341"/>
      <c r="I324" s="341"/>
      <c r="J324" s="28"/>
      <c r="K324" s="49"/>
      <c r="O324" s="3"/>
      <c r="P324" s="3"/>
    </row>
    <row r="325" spans="1:16" s="6" customFormat="1">
      <c r="A325" s="365"/>
      <c r="B325" s="23" t="s">
        <v>86</v>
      </c>
      <c r="C325" s="24"/>
      <c r="D325" s="24"/>
      <c r="E325" s="24"/>
      <c r="F325" s="24"/>
      <c r="G325" s="24"/>
      <c r="H325" s="24"/>
      <c r="I325" s="25"/>
      <c r="J325" s="28"/>
      <c r="K325" s="49"/>
      <c r="O325" s="3"/>
      <c r="P325" s="3"/>
    </row>
    <row r="326" spans="1:16" s="6" customFormat="1">
      <c r="A326" s="353" t="s">
        <v>3</v>
      </c>
      <c r="B326" s="353" t="s">
        <v>4</v>
      </c>
      <c r="C326" s="353" t="s">
        <v>5</v>
      </c>
      <c r="D326" s="354" t="s">
        <v>79</v>
      </c>
      <c r="E326" s="354" t="s">
        <v>27</v>
      </c>
      <c r="F326" s="354" t="s">
        <v>97</v>
      </c>
      <c r="G326" s="80" t="s">
        <v>38</v>
      </c>
      <c r="H326" s="358" t="s">
        <v>12</v>
      </c>
      <c r="I326" s="359"/>
      <c r="J326" s="360"/>
      <c r="K326" s="49"/>
      <c r="O326" s="3"/>
      <c r="P326" s="3"/>
    </row>
    <row r="327" spans="1:16" s="6" customFormat="1" ht="30">
      <c r="A327" s="353"/>
      <c r="B327" s="353"/>
      <c r="C327" s="353"/>
      <c r="D327" s="355"/>
      <c r="E327" s="355"/>
      <c r="F327" s="355"/>
      <c r="G327" s="79" t="s">
        <v>13</v>
      </c>
      <c r="H327" s="80" t="s">
        <v>416</v>
      </c>
      <c r="I327" s="40" t="s">
        <v>417</v>
      </c>
      <c r="J327" s="40" t="s">
        <v>418</v>
      </c>
      <c r="K327" s="49"/>
      <c r="O327" s="3"/>
      <c r="P327" s="3"/>
    </row>
    <row r="328" spans="1:16" s="6" customFormat="1">
      <c r="A328" s="15" t="s">
        <v>391</v>
      </c>
      <c r="B328" s="93"/>
      <c r="C328" s="94" t="s">
        <v>390</v>
      </c>
      <c r="D328" s="95">
        <f>G328-2</f>
        <v>44837</v>
      </c>
      <c r="E328" s="95">
        <f>G328-2</f>
        <v>44837</v>
      </c>
      <c r="F328" s="95">
        <f>G328-3</f>
        <v>44836</v>
      </c>
      <c r="G328" s="33">
        <v>44839</v>
      </c>
      <c r="H328" s="12">
        <f>G328+14</f>
        <v>44853</v>
      </c>
      <c r="I328" s="38">
        <f>H328+3</f>
        <v>44856</v>
      </c>
      <c r="J328" s="38">
        <f>I328+4</f>
        <v>44860</v>
      </c>
      <c r="K328" s="49"/>
      <c r="O328" s="3"/>
      <c r="P328" s="3"/>
    </row>
    <row r="329" spans="1:16" s="6" customFormat="1">
      <c r="A329" s="64" t="s">
        <v>513</v>
      </c>
      <c r="B329" s="65"/>
      <c r="C329" s="66" t="s">
        <v>514</v>
      </c>
      <c r="D329" s="68">
        <f>G329-2</f>
        <v>44844</v>
      </c>
      <c r="E329" s="68">
        <f>G329-2</f>
        <v>44844</v>
      </c>
      <c r="F329" s="68">
        <f>G329-3</f>
        <v>44843</v>
      </c>
      <c r="G329" s="33">
        <v>44846</v>
      </c>
      <c r="H329" s="12">
        <f>G329+14</f>
        <v>44860</v>
      </c>
      <c r="I329" s="38">
        <f>H329+3</f>
        <v>44863</v>
      </c>
      <c r="J329" s="38">
        <f>I329+4</f>
        <v>44867</v>
      </c>
      <c r="K329" s="49"/>
      <c r="O329" s="3"/>
      <c r="P329" s="3"/>
    </row>
    <row r="330" spans="1:16" s="6" customFormat="1">
      <c r="A330" s="64" t="s">
        <v>360</v>
      </c>
      <c r="B330" s="65"/>
      <c r="C330" s="66" t="s">
        <v>361</v>
      </c>
      <c r="D330" s="68">
        <f>G330-2</f>
        <v>44849</v>
      </c>
      <c r="E330" s="68">
        <f>G330-2</f>
        <v>44849</v>
      </c>
      <c r="F330" s="68">
        <f>G330-3</f>
        <v>44848</v>
      </c>
      <c r="G330" s="33">
        <v>44851</v>
      </c>
      <c r="H330" s="12">
        <f>G330+17</f>
        <v>44868</v>
      </c>
      <c r="I330" s="38">
        <f>G330+20</f>
        <v>44871</v>
      </c>
      <c r="J330" s="38">
        <f>I330+4</f>
        <v>44875</v>
      </c>
      <c r="K330" s="49"/>
      <c r="O330" s="3"/>
      <c r="P330" s="3"/>
    </row>
    <row r="331" spans="1:16" s="6" customFormat="1">
      <c r="A331" s="64" t="s">
        <v>412</v>
      </c>
      <c r="B331" s="65"/>
      <c r="C331" s="66" t="s">
        <v>410</v>
      </c>
      <c r="D331" s="68">
        <f>G331-2</f>
        <v>44857</v>
      </c>
      <c r="E331" s="68">
        <f>G331-2</f>
        <v>44857</v>
      </c>
      <c r="F331" s="68">
        <f>G331-3</f>
        <v>44856</v>
      </c>
      <c r="G331" s="33">
        <v>44859</v>
      </c>
      <c r="H331" s="12">
        <f>G331+17</f>
        <v>44876</v>
      </c>
      <c r="I331" s="38">
        <f>H331+4</f>
        <v>44880</v>
      </c>
      <c r="J331" s="38">
        <f>I331+4</f>
        <v>44884</v>
      </c>
      <c r="K331" s="49"/>
      <c r="O331" s="3"/>
      <c r="P331" s="3"/>
    </row>
    <row r="332" spans="1:16" s="6" customFormat="1">
      <c r="A332" s="64" t="s">
        <v>413</v>
      </c>
      <c r="B332" s="65"/>
      <c r="C332" s="66" t="s">
        <v>411</v>
      </c>
      <c r="D332" s="68">
        <f>G332-2</f>
        <v>44867</v>
      </c>
      <c r="E332" s="68">
        <f>G332-2</f>
        <v>44867</v>
      </c>
      <c r="F332" s="68">
        <f>G332-3</f>
        <v>44866</v>
      </c>
      <c r="G332" s="33">
        <v>44869</v>
      </c>
      <c r="H332" s="12">
        <f>G332+17</f>
        <v>44886</v>
      </c>
      <c r="I332" s="38">
        <f>H332+3</f>
        <v>44889</v>
      </c>
      <c r="J332" s="38">
        <f>I332+4</f>
        <v>44893</v>
      </c>
      <c r="K332" s="49"/>
      <c r="O332" s="3"/>
      <c r="P332" s="3"/>
    </row>
    <row r="333" spans="1:16" s="6" customFormat="1">
      <c r="A333" s="361"/>
      <c r="B333" s="361"/>
      <c r="C333" s="361"/>
      <c r="D333" s="361"/>
      <c r="E333" s="361"/>
      <c r="F333" s="361"/>
      <c r="G333" s="361"/>
      <c r="H333" s="361"/>
      <c r="I333" s="38"/>
      <c r="J333" s="38"/>
      <c r="K333" s="49"/>
      <c r="O333" s="3"/>
      <c r="P333" s="3"/>
    </row>
    <row r="334" spans="1:16" s="6" customFormat="1" ht="15" customHeight="1">
      <c r="A334" s="362" t="s">
        <v>137</v>
      </c>
      <c r="B334" s="363"/>
      <c r="C334" s="363"/>
      <c r="D334" s="363"/>
      <c r="E334" s="363"/>
      <c r="F334" s="363"/>
      <c r="G334" s="363"/>
      <c r="H334" s="363"/>
      <c r="I334" s="363"/>
      <c r="J334" s="364"/>
      <c r="K334" s="49"/>
      <c r="O334" s="3"/>
      <c r="P334" s="3"/>
    </row>
    <row r="335" spans="1:16" s="6" customFormat="1">
      <c r="A335" s="345" t="s">
        <v>148</v>
      </c>
      <c r="B335" s="346"/>
      <c r="C335" s="346"/>
      <c r="D335" s="346"/>
      <c r="E335" s="346"/>
      <c r="F335" s="346"/>
      <c r="G335" s="346"/>
      <c r="H335" s="346"/>
      <c r="I335" s="346"/>
      <c r="J335" s="38"/>
      <c r="K335" s="49"/>
      <c r="O335" s="3"/>
      <c r="P335" s="3"/>
    </row>
    <row r="336" spans="1:16" s="6" customFormat="1">
      <c r="A336" s="347" t="s">
        <v>94</v>
      </c>
      <c r="B336" s="348"/>
      <c r="C336" s="348"/>
      <c r="D336" s="348"/>
      <c r="E336" s="348"/>
      <c r="F336" s="348"/>
      <c r="G336" s="348"/>
      <c r="H336" s="348"/>
      <c r="I336" s="348"/>
      <c r="J336" s="38"/>
      <c r="K336" s="49"/>
      <c r="O336" s="3"/>
      <c r="P336" s="3"/>
    </row>
    <row r="338" spans="1:16" s="6" customFormat="1">
      <c r="A338" s="365" t="s">
        <v>334</v>
      </c>
      <c r="B338" s="366" t="s">
        <v>295</v>
      </c>
      <c r="C338" s="367"/>
      <c r="D338" s="367"/>
      <c r="E338" s="367"/>
      <c r="F338" s="367"/>
      <c r="G338" s="367"/>
      <c r="H338" s="367"/>
      <c r="I338" s="367"/>
      <c r="J338" s="367"/>
      <c r="O338" s="3"/>
      <c r="P338" s="3"/>
    </row>
    <row r="339" spans="1:16" s="6" customFormat="1">
      <c r="A339" s="365"/>
      <c r="B339" s="368" t="s">
        <v>346</v>
      </c>
      <c r="C339" s="369"/>
      <c r="D339" s="369"/>
      <c r="E339" s="369"/>
      <c r="F339" s="369"/>
      <c r="G339" s="369"/>
      <c r="H339" s="369"/>
      <c r="I339" s="369"/>
      <c r="J339" s="369"/>
      <c r="O339" s="3"/>
      <c r="P339" s="3"/>
    </row>
    <row r="340" spans="1:16" s="6" customFormat="1">
      <c r="A340" s="365"/>
      <c r="B340" s="368" t="s">
        <v>296</v>
      </c>
      <c r="C340" s="369"/>
      <c r="D340" s="369"/>
      <c r="E340" s="369"/>
      <c r="F340" s="369"/>
      <c r="G340" s="369"/>
      <c r="H340" s="369"/>
      <c r="I340" s="369"/>
      <c r="J340" s="369"/>
      <c r="O340" s="3"/>
      <c r="P340" s="3"/>
    </row>
    <row r="341" spans="1:16" s="6" customFormat="1">
      <c r="A341" s="353" t="s">
        <v>3</v>
      </c>
      <c r="B341" s="353" t="s">
        <v>4</v>
      </c>
      <c r="C341" s="353" t="s">
        <v>5</v>
      </c>
      <c r="D341" s="354" t="s">
        <v>79</v>
      </c>
      <c r="E341" s="354" t="s">
        <v>27</v>
      </c>
      <c r="F341" s="356" t="s">
        <v>265</v>
      </c>
      <c r="G341" s="80" t="s">
        <v>38</v>
      </c>
      <c r="H341" s="80" t="s">
        <v>297</v>
      </c>
      <c r="I341" s="323" t="s">
        <v>298</v>
      </c>
      <c r="J341" s="324"/>
      <c r="O341" s="3"/>
      <c r="P341" s="3"/>
    </row>
    <row r="342" spans="1:16" s="6" customFormat="1" ht="30" customHeight="1">
      <c r="A342" s="353"/>
      <c r="B342" s="353"/>
      <c r="C342" s="353"/>
      <c r="D342" s="355"/>
      <c r="E342" s="355"/>
      <c r="F342" s="357"/>
      <c r="G342" s="79" t="s">
        <v>13</v>
      </c>
      <c r="H342" s="80" t="s">
        <v>344</v>
      </c>
      <c r="I342" s="40" t="s">
        <v>299</v>
      </c>
      <c r="J342" s="40" t="s">
        <v>300</v>
      </c>
      <c r="O342" s="3"/>
      <c r="P342" s="3"/>
    </row>
    <row r="343" spans="1:16" s="6" customFormat="1">
      <c r="A343" s="64" t="s">
        <v>358</v>
      </c>
      <c r="B343" s="65"/>
      <c r="C343" s="66" t="s">
        <v>359</v>
      </c>
      <c r="D343" s="68">
        <f>G343-2</f>
        <v>44834</v>
      </c>
      <c r="E343" s="68">
        <f>G343-2</f>
        <v>44834</v>
      </c>
      <c r="F343" s="68">
        <f>G343-3</f>
        <v>44833</v>
      </c>
      <c r="G343" s="67">
        <v>44836</v>
      </c>
      <c r="H343" s="32"/>
      <c r="I343" s="38">
        <f>G343+22</f>
        <v>44858</v>
      </c>
      <c r="J343" s="38">
        <f>G343+24</f>
        <v>44860</v>
      </c>
      <c r="O343" s="3"/>
      <c r="P343" s="3"/>
    </row>
    <row r="344" spans="1:16" s="6" customFormat="1">
      <c r="A344" s="64" t="s">
        <v>360</v>
      </c>
      <c r="B344" s="65"/>
      <c r="C344" s="66" t="s">
        <v>361</v>
      </c>
      <c r="D344" s="68">
        <f>G344-2</f>
        <v>44846</v>
      </c>
      <c r="E344" s="68">
        <f>G344-2</f>
        <v>44846</v>
      </c>
      <c r="F344" s="68">
        <f>G344-3</f>
        <v>44845</v>
      </c>
      <c r="G344" s="67">
        <v>44848</v>
      </c>
      <c r="H344" s="32"/>
      <c r="I344" s="38">
        <f>I343+7</f>
        <v>44865</v>
      </c>
      <c r="J344" s="38">
        <f>G344+24</f>
        <v>44872</v>
      </c>
      <c r="O344" s="3"/>
      <c r="P344" s="3"/>
    </row>
    <row r="345" spans="1:16" s="6" customFormat="1">
      <c r="A345" s="64" t="s">
        <v>412</v>
      </c>
      <c r="B345" s="65"/>
      <c r="C345" s="66" t="s">
        <v>410</v>
      </c>
      <c r="D345" s="68">
        <f>G345-2</f>
        <v>44850</v>
      </c>
      <c r="E345" s="68">
        <f>G345-2</f>
        <v>44850</v>
      </c>
      <c r="F345" s="68">
        <f>G345-3</f>
        <v>44849</v>
      </c>
      <c r="G345" s="67">
        <v>44852</v>
      </c>
      <c r="H345" s="32"/>
      <c r="I345" s="38">
        <f>I344+7</f>
        <v>44872</v>
      </c>
      <c r="J345" s="38">
        <f>G345+24</f>
        <v>44876</v>
      </c>
      <c r="O345" s="3"/>
      <c r="P345" s="3"/>
    </row>
    <row r="346" spans="1:16" s="6" customFormat="1">
      <c r="A346" s="64" t="s">
        <v>413</v>
      </c>
      <c r="B346" s="65"/>
      <c r="C346" s="66" t="s">
        <v>411</v>
      </c>
      <c r="D346" s="68">
        <f>G346-2</f>
        <v>44861</v>
      </c>
      <c r="E346" s="68">
        <f>G346-2</f>
        <v>44861</v>
      </c>
      <c r="F346" s="68">
        <f>G346-3</f>
        <v>44860</v>
      </c>
      <c r="G346" s="67">
        <v>44863</v>
      </c>
      <c r="H346" s="32"/>
      <c r="I346" s="38">
        <f>I345+7</f>
        <v>44879</v>
      </c>
      <c r="J346" s="38">
        <f>G346+24</f>
        <v>44887</v>
      </c>
      <c r="O346" s="3"/>
      <c r="P346" s="3"/>
    </row>
    <row r="347" spans="1:16" s="6" customFormat="1">
      <c r="A347" s="102"/>
      <c r="B347" s="101"/>
      <c r="C347" s="98"/>
      <c r="D347" s="57"/>
      <c r="E347" s="57"/>
      <c r="F347" s="57"/>
      <c r="G347" s="58"/>
      <c r="H347" s="32"/>
      <c r="I347" s="38"/>
      <c r="J347" s="38"/>
      <c r="O347" s="3"/>
      <c r="P347" s="3"/>
    </row>
    <row r="348" spans="1:16" s="6" customFormat="1">
      <c r="A348" s="345" t="s">
        <v>148</v>
      </c>
      <c r="B348" s="346"/>
      <c r="C348" s="346"/>
      <c r="D348" s="346"/>
      <c r="E348" s="346"/>
      <c r="F348" s="346"/>
      <c r="G348" s="346"/>
      <c r="H348" s="346"/>
      <c r="I348" s="346"/>
      <c r="J348" s="51"/>
      <c r="O348" s="3"/>
      <c r="P348" s="3"/>
    </row>
    <row r="349" spans="1:16" s="6" customFormat="1">
      <c r="A349" s="347" t="s">
        <v>94</v>
      </c>
      <c r="B349" s="348"/>
      <c r="C349" s="348"/>
      <c r="D349" s="348"/>
      <c r="E349" s="348"/>
      <c r="F349" s="348"/>
      <c r="G349" s="348"/>
      <c r="H349" s="348"/>
      <c r="I349" s="348"/>
      <c r="J349" s="51"/>
      <c r="O349" s="3"/>
      <c r="P349" s="3"/>
    </row>
    <row r="350" spans="1:16" s="6" customFormat="1" ht="15" customHeight="1">
      <c r="A350" s="349" t="s">
        <v>301</v>
      </c>
      <c r="B350" s="351" t="s">
        <v>185</v>
      </c>
      <c r="C350" s="56"/>
      <c r="D350" s="56"/>
      <c r="E350" s="56"/>
      <c r="F350" s="56"/>
      <c r="G350" s="56"/>
      <c r="H350" s="56"/>
      <c r="I350" s="56"/>
      <c r="O350" s="3"/>
      <c r="P350" s="3"/>
    </row>
    <row r="351" spans="1:16" s="6" customFormat="1" ht="15" customHeight="1">
      <c r="A351" s="350"/>
      <c r="B351" s="352"/>
      <c r="C351" s="56"/>
      <c r="D351" s="56"/>
      <c r="E351" s="56"/>
      <c r="F351" s="56"/>
      <c r="G351" s="56"/>
      <c r="H351" s="56"/>
      <c r="I351" s="56"/>
      <c r="O351" s="3"/>
      <c r="P351" s="3"/>
    </row>
    <row r="352" spans="1:16" s="6" customFormat="1" ht="19.5">
      <c r="A352" s="217" t="s">
        <v>302</v>
      </c>
      <c r="B352" s="218" t="s">
        <v>303</v>
      </c>
      <c r="C352" s="56"/>
      <c r="D352" s="56"/>
      <c r="E352" s="56"/>
      <c r="F352" s="56"/>
      <c r="G352" s="56"/>
      <c r="H352" s="56"/>
      <c r="I352" s="56"/>
      <c r="O352" s="3"/>
      <c r="P352" s="3"/>
    </row>
    <row r="353" spans="1:16" s="6" customFormat="1" ht="19.5">
      <c r="A353" s="70"/>
      <c r="B353" s="71"/>
      <c r="C353" s="56"/>
      <c r="D353" s="56"/>
      <c r="E353" s="56"/>
      <c r="F353" s="56"/>
      <c r="G353" s="56"/>
      <c r="H353" s="56"/>
      <c r="I353" s="56"/>
      <c r="O353" s="3"/>
      <c r="P353" s="3"/>
    </row>
    <row r="354" spans="1:16" s="6" customFormat="1">
      <c r="A354" s="337" t="s">
        <v>304</v>
      </c>
      <c r="B354" s="340" t="s">
        <v>305</v>
      </c>
      <c r="C354" s="340"/>
      <c r="D354" s="340"/>
      <c r="E354" s="340"/>
      <c r="F354" s="340"/>
      <c r="G354" s="340"/>
      <c r="H354" s="340"/>
      <c r="I354" s="340"/>
      <c r="O354" s="3"/>
      <c r="P354" s="3"/>
    </row>
    <row r="355" spans="1:16" s="6" customFormat="1">
      <c r="A355" s="338"/>
      <c r="B355" s="341" t="s">
        <v>132</v>
      </c>
      <c r="C355" s="341"/>
      <c r="D355" s="341"/>
      <c r="E355" s="341"/>
      <c r="F355" s="341"/>
      <c r="G355" s="341"/>
      <c r="H355" s="341"/>
      <c r="I355" s="341"/>
      <c r="O355" s="3"/>
      <c r="P355" s="3"/>
    </row>
    <row r="356" spans="1:16" s="6" customFormat="1">
      <c r="A356" s="339"/>
      <c r="B356" s="341" t="s">
        <v>306</v>
      </c>
      <c r="C356" s="341"/>
      <c r="D356" s="341"/>
      <c r="E356" s="341"/>
      <c r="F356" s="341"/>
      <c r="G356" s="341"/>
      <c r="H356" s="341"/>
      <c r="I356" s="341"/>
      <c r="O356" s="3"/>
      <c r="P356" s="3"/>
    </row>
    <row r="357" spans="1:16" s="6" customFormat="1" ht="15" customHeight="1">
      <c r="A357" s="331" t="s">
        <v>3</v>
      </c>
      <c r="B357" s="331" t="s">
        <v>4</v>
      </c>
      <c r="C357" s="331" t="s">
        <v>5</v>
      </c>
      <c r="D357" s="331" t="s">
        <v>79</v>
      </c>
      <c r="E357" s="331" t="s">
        <v>27</v>
      </c>
      <c r="F357" s="333" t="s">
        <v>307</v>
      </c>
      <c r="G357" s="82" t="s">
        <v>38</v>
      </c>
      <c r="H357" s="79" t="s">
        <v>12</v>
      </c>
      <c r="I357" s="69"/>
      <c r="O357" s="3"/>
      <c r="P357" s="3"/>
    </row>
    <row r="358" spans="1:16" ht="30">
      <c r="A358" s="331"/>
      <c r="B358" s="331"/>
      <c r="C358" s="331"/>
      <c r="D358" s="332"/>
      <c r="E358" s="332"/>
      <c r="F358" s="334"/>
      <c r="G358" s="81" t="s">
        <v>13</v>
      </c>
      <c r="H358" s="40" t="s">
        <v>308</v>
      </c>
      <c r="I358" s="54" t="s">
        <v>309</v>
      </c>
    </row>
    <row r="359" spans="1:16" s="60" customFormat="1">
      <c r="A359" s="61" t="s">
        <v>310</v>
      </c>
      <c r="B359" s="61"/>
      <c r="C359" s="61"/>
      <c r="D359" s="34"/>
      <c r="E359" s="34"/>
      <c r="F359" s="57"/>
      <c r="G359" s="57"/>
      <c r="H359" s="58"/>
      <c r="I359" s="53"/>
      <c r="J359" s="59"/>
      <c r="K359" s="59"/>
      <c r="L359" s="59"/>
      <c r="M359" s="59"/>
      <c r="N359" s="59"/>
    </row>
    <row r="360" spans="1:16" s="60" customFormat="1">
      <c r="A360" s="61"/>
      <c r="B360" s="19"/>
      <c r="C360" s="61"/>
      <c r="D360" s="34"/>
      <c r="E360" s="34"/>
      <c r="F360" s="57"/>
      <c r="G360" s="57"/>
      <c r="H360" s="58"/>
      <c r="I360" s="53"/>
      <c r="J360" s="59"/>
      <c r="K360" s="59"/>
      <c r="L360" s="59"/>
      <c r="M360" s="59"/>
      <c r="N360" s="59"/>
    </row>
    <row r="361" spans="1:16" s="6" customFormat="1">
      <c r="A361" s="61"/>
      <c r="B361" s="19"/>
      <c r="C361" s="61"/>
      <c r="D361" s="34"/>
      <c r="E361" s="34"/>
      <c r="F361" s="57"/>
      <c r="G361" s="57"/>
      <c r="H361" s="58"/>
      <c r="I361" s="53"/>
      <c r="O361" s="3"/>
      <c r="P361" s="3"/>
    </row>
    <row r="362" spans="1:16" s="60" customFormat="1">
      <c r="A362" s="61"/>
      <c r="B362" s="19"/>
      <c r="C362" s="61"/>
      <c r="D362" s="34"/>
      <c r="E362" s="34"/>
      <c r="F362" s="57"/>
      <c r="G362" s="57"/>
      <c r="H362" s="58"/>
      <c r="I362" s="53"/>
      <c r="J362" s="59"/>
      <c r="K362" s="59"/>
      <c r="L362" s="59"/>
      <c r="M362" s="59"/>
      <c r="N362" s="59"/>
    </row>
    <row r="363" spans="1:16" s="60" customFormat="1">
      <c r="A363" s="61"/>
      <c r="B363" s="19"/>
      <c r="C363" s="61"/>
      <c r="D363" s="34"/>
      <c r="E363" s="34"/>
      <c r="F363" s="57"/>
      <c r="G363" s="57"/>
      <c r="H363" s="58"/>
      <c r="I363" s="53"/>
      <c r="J363" s="59"/>
      <c r="K363" s="59"/>
      <c r="L363" s="59"/>
      <c r="M363" s="59"/>
      <c r="N363" s="59"/>
    </row>
    <row r="364" spans="1:16" s="60" customFormat="1">
      <c r="A364" s="61"/>
      <c r="B364" s="19"/>
      <c r="C364" s="61"/>
      <c r="D364" s="34"/>
      <c r="E364" s="34"/>
      <c r="F364" s="57"/>
      <c r="G364" s="57"/>
      <c r="H364" s="58"/>
      <c r="I364" s="53"/>
      <c r="J364" s="59"/>
      <c r="K364" s="59"/>
      <c r="L364" s="59"/>
      <c r="M364" s="59"/>
      <c r="N364" s="59"/>
    </row>
    <row r="365" spans="1:16" s="60" customFormat="1">
      <c r="A365" s="61"/>
      <c r="B365" s="19"/>
      <c r="C365" s="61"/>
      <c r="D365" s="34"/>
      <c r="E365" s="34"/>
      <c r="F365" s="57"/>
      <c r="G365" s="57"/>
      <c r="H365" s="58"/>
      <c r="I365" s="53"/>
      <c r="J365" s="59"/>
      <c r="K365" s="59"/>
      <c r="L365" s="59"/>
      <c r="M365" s="59"/>
      <c r="N365" s="59"/>
    </row>
    <row r="366" spans="1:16" s="6" customFormat="1">
      <c r="A366" s="61"/>
      <c r="B366" s="19"/>
      <c r="C366" s="61"/>
      <c r="D366" s="34"/>
      <c r="E366" s="34"/>
      <c r="F366" s="57"/>
      <c r="G366" s="57"/>
      <c r="H366" s="58"/>
      <c r="I366" s="53"/>
      <c r="O366" s="3"/>
      <c r="P366" s="3"/>
    </row>
    <row r="367" spans="1:16" s="6" customFormat="1">
      <c r="A367" s="61"/>
      <c r="B367" s="19"/>
      <c r="C367" s="61"/>
      <c r="D367" s="34"/>
      <c r="E367" s="34"/>
      <c r="F367" s="57"/>
      <c r="G367" s="57"/>
      <c r="H367" s="58"/>
      <c r="I367" s="53"/>
      <c r="O367" s="3"/>
      <c r="P367" s="3"/>
    </row>
    <row r="368" spans="1:16">
      <c r="A368" s="61"/>
      <c r="B368" s="19"/>
      <c r="C368" s="61"/>
      <c r="D368" s="34"/>
      <c r="E368" s="34"/>
      <c r="F368" s="57"/>
      <c r="G368" s="57"/>
      <c r="H368" s="58"/>
      <c r="I368" s="53"/>
    </row>
    <row r="369" spans="1:16" s="6" customFormat="1">
      <c r="A369" s="342" t="s">
        <v>311</v>
      </c>
      <c r="B369" s="343"/>
      <c r="C369" s="343"/>
      <c r="D369" s="343"/>
      <c r="E369" s="343"/>
      <c r="F369" s="343"/>
      <c r="G369" s="343"/>
      <c r="H369" s="343"/>
      <c r="I369" s="344"/>
      <c r="O369" s="3"/>
      <c r="P369" s="3"/>
    </row>
    <row r="370" spans="1:16" s="6" customFormat="1">
      <c r="A370" s="342" t="s">
        <v>292</v>
      </c>
      <c r="B370" s="343"/>
      <c r="C370" s="343"/>
      <c r="D370" s="343"/>
      <c r="E370" s="343"/>
      <c r="F370" s="343"/>
      <c r="G370" s="343"/>
      <c r="H370" s="343"/>
      <c r="I370" s="344"/>
      <c r="O370" s="3"/>
      <c r="P370" s="3"/>
    </row>
    <row r="371" spans="1:16" s="6" customFormat="1">
      <c r="A371" s="72"/>
      <c r="B371" s="73"/>
      <c r="C371" s="72"/>
      <c r="D371" s="74"/>
      <c r="E371" s="74"/>
      <c r="F371" s="75"/>
      <c r="G371" s="76"/>
      <c r="H371" s="77"/>
      <c r="I371" s="52"/>
      <c r="O371" s="3"/>
      <c r="P371" s="3"/>
    </row>
    <row r="372" spans="1:16" s="6" customFormat="1">
      <c r="A372" s="337" t="s">
        <v>349</v>
      </c>
      <c r="B372" s="340" t="s">
        <v>339</v>
      </c>
      <c r="C372" s="340"/>
      <c r="D372" s="340"/>
      <c r="E372" s="340"/>
      <c r="F372" s="340"/>
      <c r="G372" s="340"/>
      <c r="H372" s="340"/>
      <c r="I372" s="340"/>
      <c r="O372" s="3"/>
      <c r="P372" s="3"/>
    </row>
    <row r="373" spans="1:16" s="6" customFormat="1">
      <c r="A373" s="338"/>
      <c r="B373" s="341" t="s">
        <v>342</v>
      </c>
      <c r="C373" s="341"/>
      <c r="D373" s="341"/>
      <c r="E373" s="341"/>
      <c r="F373" s="341"/>
      <c r="G373" s="341"/>
      <c r="H373" s="341"/>
      <c r="I373" s="341"/>
      <c r="O373" s="3"/>
      <c r="P373" s="3"/>
    </row>
    <row r="374" spans="1:16" s="6" customFormat="1">
      <c r="A374" s="339"/>
      <c r="B374" s="341" t="s">
        <v>338</v>
      </c>
      <c r="C374" s="341"/>
      <c r="D374" s="341"/>
      <c r="E374" s="341"/>
      <c r="F374" s="341"/>
      <c r="G374" s="341"/>
      <c r="H374" s="341"/>
      <c r="I374" s="341"/>
      <c r="O374" s="3"/>
      <c r="P374" s="3"/>
    </row>
    <row r="375" spans="1:16" s="6" customFormat="1" ht="15" customHeight="1">
      <c r="A375" s="331" t="s">
        <v>3</v>
      </c>
      <c r="B375" s="331" t="s">
        <v>4</v>
      </c>
      <c r="C375" s="331" t="s">
        <v>5</v>
      </c>
      <c r="D375" s="331" t="s">
        <v>79</v>
      </c>
      <c r="E375" s="331" t="s">
        <v>27</v>
      </c>
      <c r="F375" s="333" t="s">
        <v>307</v>
      </c>
      <c r="G375" s="82" t="s">
        <v>38</v>
      </c>
      <c r="H375" s="79" t="s">
        <v>12</v>
      </c>
      <c r="I375" s="69"/>
      <c r="O375" s="3"/>
      <c r="P375" s="3"/>
    </row>
    <row r="376" spans="1:16" s="6" customFormat="1">
      <c r="A376" s="331"/>
      <c r="B376" s="331"/>
      <c r="C376" s="331"/>
      <c r="D376" s="332"/>
      <c r="E376" s="332"/>
      <c r="F376" s="334"/>
      <c r="G376" s="81" t="s">
        <v>13</v>
      </c>
      <c r="H376" s="40" t="s">
        <v>340</v>
      </c>
      <c r="I376" s="54"/>
      <c r="O376" s="3"/>
      <c r="P376" s="3"/>
    </row>
    <row r="377" spans="1:16" s="6" customFormat="1">
      <c r="A377" s="61" t="s">
        <v>366</v>
      </c>
      <c r="B377" s="234">
        <v>9352420</v>
      </c>
      <c r="C377" s="61" t="s">
        <v>367</v>
      </c>
      <c r="D377" s="58">
        <v>44840</v>
      </c>
      <c r="E377" s="58">
        <v>44840</v>
      </c>
      <c r="F377" s="58">
        <v>44839</v>
      </c>
      <c r="G377" s="240">
        <v>44841</v>
      </c>
      <c r="H377" s="58">
        <f>G377+4</f>
        <v>44845</v>
      </c>
      <c r="I377" s="53"/>
      <c r="O377" s="3"/>
      <c r="P377" s="3"/>
    </row>
    <row r="378" spans="1:16" s="6" customFormat="1">
      <c r="A378" s="61" t="s">
        <v>357</v>
      </c>
      <c r="B378" s="235">
        <v>9332884</v>
      </c>
      <c r="C378" s="61" t="s">
        <v>402</v>
      </c>
      <c r="D378" s="58">
        <v>44854</v>
      </c>
      <c r="E378" s="58">
        <v>44854</v>
      </c>
      <c r="F378" s="58">
        <v>44853</v>
      </c>
      <c r="G378" s="240">
        <v>44855</v>
      </c>
      <c r="H378" s="58">
        <f>G378+4</f>
        <v>44859</v>
      </c>
      <c r="I378" s="38"/>
      <c r="O378" s="3"/>
      <c r="P378" s="3"/>
    </row>
    <row r="379" spans="1:16" s="6" customFormat="1">
      <c r="A379" s="236" t="s">
        <v>363</v>
      </c>
      <c r="B379" s="235">
        <v>9322358</v>
      </c>
      <c r="C379" s="236" t="s">
        <v>403</v>
      </c>
      <c r="D379" s="58">
        <v>44860</v>
      </c>
      <c r="E379" s="58">
        <v>44860</v>
      </c>
      <c r="F379" s="58">
        <v>44859</v>
      </c>
      <c r="G379" s="239">
        <v>44862</v>
      </c>
      <c r="H379" s="58">
        <f>G379+4</f>
        <v>44866</v>
      </c>
      <c r="I379" s="38"/>
      <c r="O379" s="3"/>
      <c r="P379" s="3"/>
    </row>
    <row r="380" spans="1:16" s="6" customFormat="1">
      <c r="A380" s="238" t="s">
        <v>364</v>
      </c>
      <c r="B380" s="235">
        <v>9389693</v>
      </c>
      <c r="C380" s="238" t="s">
        <v>404</v>
      </c>
      <c r="D380" s="58">
        <v>44868</v>
      </c>
      <c r="E380" s="58">
        <v>44868</v>
      </c>
      <c r="F380" s="58">
        <v>44867</v>
      </c>
      <c r="G380" s="240">
        <v>44869</v>
      </c>
      <c r="H380" s="58">
        <f>G380+4</f>
        <v>44873</v>
      </c>
      <c r="I380" s="38"/>
      <c r="O380" s="3"/>
      <c r="P380" s="3"/>
    </row>
    <row r="381" spans="1:16" s="6" customFormat="1">
      <c r="A381" s="242" t="s">
        <v>365</v>
      </c>
      <c r="B381" s="235">
        <v>9324849</v>
      </c>
      <c r="C381" s="236" t="s">
        <v>409</v>
      </c>
      <c r="D381" s="58">
        <v>44875</v>
      </c>
      <c r="E381" s="58">
        <v>44875</v>
      </c>
      <c r="F381" s="58">
        <v>44874</v>
      </c>
      <c r="G381" s="240">
        <v>44876</v>
      </c>
      <c r="H381" s="58">
        <f>G381+4</f>
        <v>44880</v>
      </c>
      <c r="I381" s="38"/>
      <c r="O381" s="3"/>
      <c r="P381" s="3"/>
    </row>
    <row r="382" spans="1:16" s="6" customFormat="1">
      <c r="A382" s="167"/>
      <c r="B382" s="181"/>
      <c r="C382" s="167"/>
      <c r="D382" s="58"/>
      <c r="E382" s="58"/>
      <c r="F382" s="58"/>
      <c r="G382" s="240"/>
      <c r="H382" s="58"/>
      <c r="I382" s="38"/>
      <c r="O382" s="3"/>
      <c r="P382" s="3"/>
    </row>
    <row r="383" spans="1:16" s="6" customFormat="1">
      <c r="A383" s="319" t="s">
        <v>312</v>
      </c>
      <c r="B383" s="320"/>
      <c r="C383" s="320"/>
      <c r="D383" s="320"/>
      <c r="E383" s="320"/>
      <c r="F383" s="320"/>
      <c r="G383" s="320"/>
      <c r="H383" s="320"/>
      <c r="I383" s="320"/>
      <c r="O383" s="3"/>
      <c r="P383" s="3"/>
    </row>
    <row r="384" spans="1:16" s="6" customFormat="1" ht="18">
      <c r="A384" s="321" t="s">
        <v>22</v>
      </c>
      <c r="B384" s="322"/>
      <c r="C384" s="322"/>
      <c r="D384" s="322"/>
      <c r="E384" s="322"/>
      <c r="F384" s="322"/>
      <c r="G384" s="322"/>
      <c r="H384" s="322"/>
      <c r="I384" s="322"/>
      <c r="O384" s="3"/>
      <c r="P384" s="3"/>
    </row>
    <row r="387" spans="1:16">
      <c r="A387" s="337" t="s">
        <v>328</v>
      </c>
      <c r="B387" s="340" t="s">
        <v>325</v>
      </c>
      <c r="C387" s="340"/>
      <c r="D387" s="340"/>
      <c r="E387" s="340"/>
      <c r="F387" s="340"/>
      <c r="G387" s="340"/>
      <c r="H387" s="340"/>
      <c r="I387" s="340"/>
    </row>
    <row r="388" spans="1:16">
      <c r="A388" s="338"/>
      <c r="B388" s="341" t="s">
        <v>263</v>
      </c>
      <c r="C388" s="341"/>
      <c r="D388" s="341"/>
      <c r="E388" s="341"/>
      <c r="F388" s="341"/>
      <c r="G388" s="341"/>
      <c r="H388" s="341"/>
      <c r="I388" s="341"/>
    </row>
    <row r="389" spans="1:16">
      <c r="A389" s="339"/>
      <c r="B389" s="341" t="s">
        <v>327</v>
      </c>
      <c r="C389" s="341"/>
      <c r="D389" s="341"/>
      <c r="E389" s="341"/>
      <c r="F389" s="341"/>
      <c r="G389" s="341"/>
      <c r="H389" s="341"/>
      <c r="I389" s="341"/>
    </row>
    <row r="390" spans="1:16" ht="15" customHeight="1">
      <c r="A390" s="331" t="s">
        <v>3</v>
      </c>
      <c r="B390" s="331" t="s">
        <v>4</v>
      </c>
      <c r="C390" s="331" t="s">
        <v>5</v>
      </c>
      <c r="D390" s="331" t="s">
        <v>79</v>
      </c>
      <c r="E390" s="331" t="s">
        <v>27</v>
      </c>
      <c r="F390" s="333" t="s">
        <v>307</v>
      </c>
      <c r="G390" s="82" t="s">
        <v>38</v>
      </c>
      <c r="H390" s="323" t="s">
        <v>12</v>
      </c>
      <c r="I390" s="324"/>
    </row>
    <row r="391" spans="1:16">
      <c r="A391" s="331"/>
      <c r="B391" s="331"/>
      <c r="C391" s="331"/>
      <c r="D391" s="332"/>
      <c r="E391" s="332"/>
      <c r="F391" s="334"/>
      <c r="G391" s="81" t="s">
        <v>13</v>
      </c>
      <c r="H391" s="325" t="s">
        <v>326</v>
      </c>
      <c r="I391" s="326"/>
    </row>
    <row r="392" spans="1:16">
      <c r="A392" s="188" t="s">
        <v>395</v>
      </c>
      <c r="B392" s="189"/>
      <c r="C392" s="187" t="s">
        <v>392</v>
      </c>
      <c r="D392" s="100">
        <f>G392-1</f>
        <v>44857</v>
      </c>
      <c r="E392" s="100">
        <f>D392</f>
        <v>44857</v>
      </c>
      <c r="F392" s="100">
        <f>G392-2</f>
        <v>44856</v>
      </c>
      <c r="G392" s="99">
        <v>44858</v>
      </c>
      <c r="H392" s="335">
        <f>G392+16</f>
        <v>44874</v>
      </c>
      <c r="I392" s="336"/>
    </row>
    <row r="393" spans="1:16">
      <c r="A393" s="186" t="s">
        <v>396</v>
      </c>
      <c r="B393" s="261"/>
      <c r="C393" s="186" t="s">
        <v>393</v>
      </c>
      <c r="D393" s="191">
        <f>G393-1</f>
        <v>44836</v>
      </c>
      <c r="E393" s="191">
        <f>D393</f>
        <v>44836</v>
      </c>
      <c r="F393" s="191">
        <f>G393-2</f>
        <v>44835</v>
      </c>
      <c r="G393" s="190">
        <v>44837</v>
      </c>
      <c r="H393" s="335">
        <f>G393+16</f>
        <v>44853</v>
      </c>
      <c r="I393" s="336"/>
    </row>
    <row r="394" spans="1:16">
      <c r="A394" s="187" t="s">
        <v>397</v>
      </c>
      <c r="B394" s="186"/>
      <c r="C394" s="187" t="s">
        <v>394</v>
      </c>
      <c r="D394" s="100">
        <f>G394-1</f>
        <v>44846</v>
      </c>
      <c r="E394" s="100">
        <f>D394</f>
        <v>44846</v>
      </c>
      <c r="F394" s="100">
        <f>G394-2</f>
        <v>44845</v>
      </c>
      <c r="G394" s="99">
        <v>44847</v>
      </c>
      <c r="H394" s="335">
        <f>G394+16</f>
        <v>44863</v>
      </c>
      <c r="I394" s="336"/>
    </row>
    <row r="395" spans="1:16">
      <c r="A395" s="319" t="s">
        <v>148</v>
      </c>
      <c r="B395" s="320"/>
      <c r="C395" s="320"/>
      <c r="D395" s="320"/>
      <c r="E395" s="320"/>
      <c r="F395" s="320"/>
      <c r="G395" s="320"/>
      <c r="H395" s="320"/>
      <c r="I395" s="320"/>
    </row>
    <row r="396" spans="1:16" s="6" customFormat="1" ht="18">
      <c r="A396" s="321" t="s">
        <v>313</v>
      </c>
      <c r="B396" s="322"/>
      <c r="C396" s="322"/>
      <c r="D396" s="322"/>
      <c r="E396" s="322"/>
      <c r="F396" s="322"/>
      <c r="G396" s="322"/>
      <c r="H396" s="322"/>
      <c r="I396" s="322"/>
      <c r="O396" s="3"/>
      <c r="P396" s="3"/>
    </row>
    <row r="398" spans="1:16">
      <c r="A398" s="337" t="s">
        <v>350</v>
      </c>
      <c r="B398" s="340" t="s">
        <v>351</v>
      </c>
      <c r="C398" s="340"/>
      <c r="D398" s="340"/>
      <c r="E398" s="340"/>
      <c r="F398" s="340"/>
      <c r="G398" s="340"/>
      <c r="H398" s="340"/>
      <c r="I398" s="340"/>
    </row>
    <row r="399" spans="1:16">
      <c r="A399" s="338"/>
      <c r="B399" s="341" t="s">
        <v>346</v>
      </c>
      <c r="C399" s="341"/>
      <c r="D399" s="341"/>
      <c r="E399" s="341"/>
      <c r="F399" s="341"/>
      <c r="G399" s="341"/>
      <c r="H399" s="341"/>
      <c r="I399" s="341"/>
    </row>
    <row r="400" spans="1:16">
      <c r="A400" s="339"/>
      <c r="B400" s="341" t="s">
        <v>352</v>
      </c>
      <c r="C400" s="341"/>
      <c r="D400" s="341"/>
      <c r="E400" s="341"/>
      <c r="F400" s="341"/>
      <c r="G400" s="341"/>
      <c r="H400" s="341"/>
      <c r="I400" s="341"/>
    </row>
    <row r="401" spans="1:14" ht="15" customHeight="1">
      <c r="A401" s="331" t="s">
        <v>3</v>
      </c>
      <c r="B401" s="331" t="s">
        <v>4</v>
      </c>
      <c r="C401" s="331" t="s">
        <v>5</v>
      </c>
      <c r="D401" s="331" t="s">
        <v>79</v>
      </c>
      <c r="E401" s="331" t="s">
        <v>27</v>
      </c>
      <c r="F401" s="333" t="s">
        <v>307</v>
      </c>
      <c r="G401" s="82" t="s">
        <v>38</v>
      </c>
      <c r="H401" s="323" t="s">
        <v>12</v>
      </c>
      <c r="I401" s="324"/>
    </row>
    <row r="402" spans="1:14">
      <c r="A402" s="331"/>
      <c r="B402" s="331"/>
      <c r="C402" s="331"/>
      <c r="D402" s="332"/>
      <c r="E402" s="332"/>
      <c r="F402" s="334"/>
      <c r="G402" s="81" t="s">
        <v>13</v>
      </c>
      <c r="H402" s="325" t="s">
        <v>353</v>
      </c>
      <c r="I402" s="326"/>
    </row>
    <row r="403" spans="1:14">
      <c r="A403" s="241" t="s">
        <v>354</v>
      </c>
      <c r="B403" s="65"/>
      <c r="C403" s="241" t="s">
        <v>355</v>
      </c>
      <c r="D403" s="68">
        <f>G403-2</f>
        <v>44803</v>
      </c>
      <c r="E403" s="68">
        <f>G403-2</f>
        <v>44803</v>
      </c>
      <c r="F403" s="68">
        <f>G403-2</f>
        <v>44803</v>
      </c>
      <c r="G403" s="68">
        <v>44805</v>
      </c>
      <c r="H403" s="327">
        <f>G403+6</f>
        <v>44811</v>
      </c>
      <c r="I403" s="328"/>
    </row>
    <row r="404" spans="1:14">
      <c r="A404" s="241" t="s">
        <v>385</v>
      </c>
      <c r="B404" s="61"/>
      <c r="C404" s="241" t="s">
        <v>382</v>
      </c>
      <c r="D404" s="34">
        <f>G404-2</f>
        <v>44809</v>
      </c>
      <c r="E404" s="34">
        <f>G404-2</f>
        <v>44809</v>
      </c>
      <c r="F404" s="57">
        <f>G404-2</f>
        <v>44809</v>
      </c>
      <c r="G404" s="68">
        <v>44811</v>
      </c>
      <c r="H404" s="327">
        <f>G404+3</f>
        <v>44814</v>
      </c>
      <c r="I404" s="328"/>
    </row>
    <row r="405" spans="1:14">
      <c r="A405" s="241" t="s">
        <v>386</v>
      </c>
      <c r="B405" s="19"/>
      <c r="C405" s="241" t="s">
        <v>383</v>
      </c>
      <c r="D405" s="34">
        <f>G405-2</f>
        <v>44822</v>
      </c>
      <c r="E405" s="34">
        <f>G405-2</f>
        <v>44822</v>
      </c>
      <c r="F405" s="57">
        <f>G405-2</f>
        <v>44822</v>
      </c>
      <c r="G405" s="68">
        <v>44824</v>
      </c>
      <c r="H405" s="327">
        <f>G405+9</f>
        <v>44833</v>
      </c>
      <c r="I405" s="328"/>
    </row>
    <row r="406" spans="1:14" s="4" customFormat="1">
      <c r="A406" s="241" t="s">
        <v>387</v>
      </c>
      <c r="B406" s="241"/>
      <c r="C406" s="241" t="s">
        <v>384</v>
      </c>
      <c r="D406" s="68">
        <f>G406-2</f>
        <v>44836</v>
      </c>
      <c r="E406" s="68">
        <f>G406-2</f>
        <v>44836</v>
      </c>
      <c r="F406" s="68">
        <f>G406-2</f>
        <v>44836</v>
      </c>
      <c r="G406" s="68">
        <v>44838</v>
      </c>
      <c r="H406" s="329">
        <f>G406+3</f>
        <v>44841</v>
      </c>
      <c r="I406" s="330"/>
      <c r="J406" s="9"/>
      <c r="K406" s="9"/>
      <c r="L406" s="9"/>
      <c r="M406" s="9"/>
      <c r="N406" s="9"/>
    </row>
    <row r="407" spans="1:14">
      <c r="A407" s="319" t="s">
        <v>356</v>
      </c>
      <c r="B407" s="320"/>
      <c r="C407" s="320"/>
      <c r="D407" s="320"/>
      <c r="E407" s="320"/>
      <c r="F407" s="320"/>
      <c r="G407" s="320"/>
      <c r="H407" s="320"/>
      <c r="I407" s="320"/>
    </row>
    <row r="408" spans="1:14" ht="18">
      <c r="A408" s="321" t="s">
        <v>313</v>
      </c>
      <c r="B408" s="322"/>
      <c r="C408" s="322"/>
      <c r="D408" s="322"/>
      <c r="E408" s="322"/>
      <c r="F408" s="322"/>
      <c r="G408" s="322"/>
      <c r="H408" s="322"/>
      <c r="I408" s="322"/>
    </row>
  </sheetData>
  <mergeCells count="408">
    <mergeCell ref="A2:A4"/>
    <mergeCell ref="B2:J2"/>
    <mergeCell ref="B3:J3"/>
    <mergeCell ref="B4:J4"/>
    <mergeCell ref="A5:A6"/>
    <mergeCell ref="B5:B6"/>
    <mergeCell ref="C5:C6"/>
    <mergeCell ref="D5:D6"/>
    <mergeCell ref="E5:E6"/>
    <mergeCell ref="F5:F6"/>
    <mergeCell ref="A19:J19"/>
    <mergeCell ref="A20:J20"/>
    <mergeCell ref="A22:A24"/>
    <mergeCell ref="B22:I22"/>
    <mergeCell ref="B23:I23"/>
    <mergeCell ref="B24:I24"/>
    <mergeCell ref="H5:H6"/>
    <mergeCell ref="A14:J14"/>
    <mergeCell ref="A15:J15"/>
    <mergeCell ref="A16:J16"/>
    <mergeCell ref="A17:J17"/>
    <mergeCell ref="A18:J18"/>
    <mergeCell ref="A32:H32"/>
    <mergeCell ref="A33:H33"/>
    <mergeCell ref="A35:A37"/>
    <mergeCell ref="B35:M35"/>
    <mergeCell ref="B36:M36"/>
    <mergeCell ref="B37:M37"/>
    <mergeCell ref="A25:A26"/>
    <mergeCell ref="B25:B26"/>
    <mergeCell ref="C25:C26"/>
    <mergeCell ref="D25:D26"/>
    <mergeCell ref="E25:E26"/>
    <mergeCell ref="F25:F26"/>
    <mergeCell ref="H38:I38"/>
    <mergeCell ref="A45:M45"/>
    <mergeCell ref="A46:M46"/>
    <mergeCell ref="A47:M47"/>
    <mergeCell ref="A49:A51"/>
    <mergeCell ref="B49:L49"/>
    <mergeCell ref="B50:L50"/>
    <mergeCell ref="B51:L51"/>
    <mergeCell ref="A38:A39"/>
    <mergeCell ref="B38:B39"/>
    <mergeCell ref="C38:C39"/>
    <mergeCell ref="D38:D39"/>
    <mergeCell ref="E38:E39"/>
    <mergeCell ref="F38:F39"/>
    <mergeCell ref="F62:F63"/>
    <mergeCell ref="H62:H63"/>
    <mergeCell ref="I62:I63"/>
    <mergeCell ref="J62:J63"/>
    <mergeCell ref="A69:J69"/>
    <mergeCell ref="A70:J70"/>
    <mergeCell ref="H52:H53"/>
    <mergeCell ref="A59:A61"/>
    <mergeCell ref="B59:J59"/>
    <mergeCell ref="B60:J60"/>
    <mergeCell ref="B61:J61"/>
    <mergeCell ref="A62:A63"/>
    <mergeCell ref="B62:B63"/>
    <mergeCell ref="C62:C63"/>
    <mergeCell ref="D62:D63"/>
    <mergeCell ref="E62:E63"/>
    <mergeCell ref="A52:A53"/>
    <mergeCell ref="B52:B53"/>
    <mergeCell ref="C52:C53"/>
    <mergeCell ref="D52:D53"/>
    <mergeCell ref="E52:E53"/>
    <mergeCell ref="F52:F53"/>
    <mergeCell ref="H75:H76"/>
    <mergeCell ref="I75:I76"/>
    <mergeCell ref="J75:J76"/>
    <mergeCell ref="K75:K76"/>
    <mergeCell ref="A82:K82"/>
    <mergeCell ref="A83:K83"/>
    <mergeCell ref="A72:A74"/>
    <mergeCell ref="B72:K72"/>
    <mergeCell ref="B73:K73"/>
    <mergeCell ref="B74:K74"/>
    <mergeCell ref="A75:A76"/>
    <mergeCell ref="B75:B76"/>
    <mergeCell ref="C75:C76"/>
    <mergeCell ref="D75:D76"/>
    <mergeCell ref="E75:E76"/>
    <mergeCell ref="F75:F76"/>
    <mergeCell ref="A85:A87"/>
    <mergeCell ref="B85:J85"/>
    <mergeCell ref="B86:J86"/>
    <mergeCell ref="B87:J87"/>
    <mergeCell ref="A88:A89"/>
    <mergeCell ref="B88:B89"/>
    <mergeCell ref="C88:C89"/>
    <mergeCell ref="D88:D89"/>
    <mergeCell ref="E88:E89"/>
    <mergeCell ref="F88:F89"/>
    <mergeCell ref="H88:H89"/>
    <mergeCell ref="I88:I89"/>
    <mergeCell ref="J88:J89"/>
    <mergeCell ref="A95:J95"/>
    <mergeCell ref="A96:J96"/>
    <mergeCell ref="A98:A100"/>
    <mergeCell ref="B98:I98"/>
    <mergeCell ref="B99:I99"/>
    <mergeCell ref="B100:I100"/>
    <mergeCell ref="H101:H102"/>
    <mergeCell ref="A108:I108"/>
    <mergeCell ref="A109:K109"/>
    <mergeCell ref="A110:A112"/>
    <mergeCell ref="B110:K110"/>
    <mergeCell ref="B111:K111"/>
    <mergeCell ref="B112:K112"/>
    <mergeCell ref="A101:A102"/>
    <mergeCell ref="B101:B102"/>
    <mergeCell ref="C101:C102"/>
    <mergeCell ref="D101:D102"/>
    <mergeCell ref="E101:E102"/>
    <mergeCell ref="F101:F102"/>
    <mergeCell ref="H113:H114"/>
    <mergeCell ref="I113:M113"/>
    <mergeCell ref="A119:K119"/>
    <mergeCell ref="A120:K120"/>
    <mergeCell ref="A121:K121"/>
    <mergeCell ref="A123:A125"/>
    <mergeCell ref="B123:N123"/>
    <mergeCell ref="B124:N124"/>
    <mergeCell ref="B125:N125"/>
    <mergeCell ref="A113:A114"/>
    <mergeCell ref="B113:B114"/>
    <mergeCell ref="C113:C114"/>
    <mergeCell ref="D113:D114"/>
    <mergeCell ref="E113:E114"/>
    <mergeCell ref="F113:F114"/>
    <mergeCell ref="H126:H127"/>
    <mergeCell ref="I126:I127"/>
    <mergeCell ref="J126:M126"/>
    <mergeCell ref="A133:N133"/>
    <mergeCell ref="A134:N134"/>
    <mergeCell ref="A135:I135"/>
    <mergeCell ref="A126:A127"/>
    <mergeCell ref="B126:B127"/>
    <mergeCell ref="C126:C127"/>
    <mergeCell ref="D126:D127"/>
    <mergeCell ref="E126:E127"/>
    <mergeCell ref="F126:F127"/>
    <mergeCell ref="A136:A138"/>
    <mergeCell ref="B136:I136"/>
    <mergeCell ref="B137:I137"/>
    <mergeCell ref="B138:I138"/>
    <mergeCell ref="A139:A140"/>
    <mergeCell ref="B139:B140"/>
    <mergeCell ref="C139:C140"/>
    <mergeCell ref="D139:D140"/>
    <mergeCell ref="E139:E140"/>
    <mergeCell ref="F139:F140"/>
    <mergeCell ref="H139:I139"/>
    <mergeCell ref="A145:I145"/>
    <mergeCell ref="A146:I146"/>
    <mergeCell ref="A147:I147"/>
    <mergeCell ref="A148:I148"/>
    <mergeCell ref="A150:A152"/>
    <mergeCell ref="B150:J150"/>
    <mergeCell ref="B151:J151"/>
    <mergeCell ref="B152:J152"/>
    <mergeCell ref="H153:J153"/>
    <mergeCell ref="A160:J160"/>
    <mergeCell ref="A161:J161"/>
    <mergeCell ref="A162:J162"/>
    <mergeCell ref="A163:J163"/>
    <mergeCell ref="A165:A167"/>
    <mergeCell ref="B165:J165"/>
    <mergeCell ref="B166:J166"/>
    <mergeCell ref="B167:J167"/>
    <mergeCell ref="A153:A154"/>
    <mergeCell ref="B153:B154"/>
    <mergeCell ref="C153:C154"/>
    <mergeCell ref="D153:D154"/>
    <mergeCell ref="E153:E154"/>
    <mergeCell ref="F153:F154"/>
    <mergeCell ref="H168:H169"/>
    <mergeCell ref="A174:H174"/>
    <mergeCell ref="A175:J175"/>
    <mergeCell ref="A176:J176"/>
    <mergeCell ref="A177:J177"/>
    <mergeCell ref="A179:A181"/>
    <mergeCell ref="B179:K179"/>
    <mergeCell ref="B180:K180"/>
    <mergeCell ref="B181:K181"/>
    <mergeCell ref="A168:A169"/>
    <mergeCell ref="B168:B169"/>
    <mergeCell ref="C168:C169"/>
    <mergeCell ref="D168:D169"/>
    <mergeCell ref="E168:E169"/>
    <mergeCell ref="F168:F169"/>
    <mergeCell ref="H182:K182"/>
    <mergeCell ref="A188:K188"/>
    <mergeCell ref="A189:K189"/>
    <mergeCell ref="A190:K190"/>
    <mergeCell ref="A191:K191"/>
    <mergeCell ref="A192:K192"/>
    <mergeCell ref="A182:A183"/>
    <mergeCell ref="B182:B183"/>
    <mergeCell ref="C182:C183"/>
    <mergeCell ref="D182:D183"/>
    <mergeCell ref="E182:E183"/>
    <mergeCell ref="F182:F183"/>
    <mergeCell ref="H197:J197"/>
    <mergeCell ref="A201:J201"/>
    <mergeCell ref="A202:J202"/>
    <mergeCell ref="A204:A206"/>
    <mergeCell ref="B204:J204"/>
    <mergeCell ref="B205:J205"/>
    <mergeCell ref="B206:J206"/>
    <mergeCell ref="A194:A196"/>
    <mergeCell ref="B194:J194"/>
    <mergeCell ref="B195:J195"/>
    <mergeCell ref="B196:J196"/>
    <mergeCell ref="A197:A198"/>
    <mergeCell ref="B197:B198"/>
    <mergeCell ref="C197:C198"/>
    <mergeCell ref="D197:D198"/>
    <mergeCell ref="E197:E198"/>
    <mergeCell ref="F197:F198"/>
    <mergeCell ref="H207:H208"/>
    <mergeCell ref="A213:J213"/>
    <mergeCell ref="A214:J214"/>
    <mergeCell ref="A215:J215"/>
    <mergeCell ref="A217:A219"/>
    <mergeCell ref="B217:J217"/>
    <mergeCell ref="B218:J218"/>
    <mergeCell ref="B219:J219"/>
    <mergeCell ref="A207:A208"/>
    <mergeCell ref="B207:B208"/>
    <mergeCell ref="C207:C208"/>
    <mergeCell ref="D207:D208"/>
    <mergeCell ref="E207:E208"/>
    <mergeCell ref="F207:F208"/>
    <mergeCell ref="H220:H221"/>
    <mergeCell ref="A227:J227"/>
    <mergeCell ref="A228:J229"/>
    <mergeCell ref="A231:A233"/>
    <mergeCell ref="B231:J231"/>
    <mergeCell ref="B232:J232"/>
    <mergeCell ref="B233:J233"/>
    <mergeCell ref="A220:A221"/>
    <mergeCell ref="B220:B221"/>
    <mergeCell ref="C220:C221"/>
    <mergeCell ref="D220:D221"/>
    <mergeCell ref="E220:E221"/>
    <mergeCell ref="F220:F221"/>
    <mergeCell ref="H234:J234"/>
    <mergeCell ref="A241:J241"/>
    <mergeCell ref="A242:J242"/>
    <mergeCell ref="A243:A244"/>
    <mergeCell ref="B243:B244"/>
    <mergeCell ref="E243:E244"/>
    <mergeCell ref="F243:F244"/>
    <mergeCell ref="G243:G244"/>
    <mergeCell ref="H243:H244"/>
    <mergeCell ref="A234:A235"/>
    <mergeCell ref="B234:B235"/>
    <mergeCell ref="C234:C235"/>
    <mergeCell ref="D234:D235"/>
    <mergeCell ref="E234:E235"/>
    <mergeCell ref="F234:F235"/>
    <mergeCell ref="H271:K271"/>
    <mergeCell ref="A278:K278"/>
    <mergeCell ref="A279:K279"/>
    <mergeCell ref="A281:A283"/>
    <mergeCell ref="B281:K281"/>
    <mergeCell ref="B282:K282"/>
    <mergeCell ref="B283:K283"/>
    <mergeCell ref="A268:A270"/>
    <mergeCell ref="B268:K268"/>
    <mergeCell ref="B269:K269"/>
    <mergeCell ref="B270:K270"/>
    <mergeCell ref="A271:A272"/>
    <mergeCell ref="B271:B272"/>
    <mergeCell ref="C271:C272"/>
    <mergeCell ref="D271:D272"/>
    <mergeCell ref="E271:E272"/>
    <mergeCell ref="F271:F272"/>
    <mergeCell ref="H284:H285"/>
    <mergeCell ref="I284:K284"/>
    <mergeCell ref="A291:K291"/>
    <mergeCell ref="A292:K292"/>
    <mergeCell ref="A294:A296"/>
    <mergeCell ref="B294:I294"/>
    <mergeCell ref="B295:I295"/>
    <mergeCell ref="B296:I296"/>
    <mergeCell ref="A284:A285"/>
    <mergeCell ref="B284:B285"/>
    <mergeCell ref="C284:C285"/>
    <mergeCell ref="D284:D285"/>
    <mergeCell ref="E284:E285"/>
    <mergeCell ref="F284:F285"/>
    <mergeCell ref="H297:I297"/>
    <mergeCell ref="A305:I305"/>
    <mergeCell ref="A306:I306"/>
    <mergeCell ref="A308:A310"/>
    <mergeCell ref="B308:K308"/>
    <mergeCell ref="B309:K309"/>
    <mergeCell ref="B310:K310"/>
    <mergeCell ref="A297:A298"/>
    <mergeCell ref="B297:B298"/>
    <mergeCell ref="C297:C298"/>
    <mergeCell ref="D297:D298"/>
    <mergeCell ref="E297:E298"/>
    <mergeCell ref="F297:F298"/>
    <mergeCell ref="H311:K311"/>
    <mergeCell ref="A319:H319"/>
    <mergeCell ref="I319:K319"/>
    <mergeCell ref="A320:K320"/>
    <mergeCell ref="A321:K321"/>
    <mergeCell ref="A323:A325"/>
    <mergeCell ref="B323:I323"/>
    <mergeCell ref="B324:I324"/>
    <mergeCell ref="A311:A312"/>
    <mergeCell ref="B311:B312"/>
    <mergeCell ref="C311:C312"/>
    <mergeCell ref="D311:D312"/>
    <mergeCell ref="E311:E312"/>
    <mergeCell ref="F311:F312"/>
    <mergeCell ref="H326:J326"/>
    <mergeCell ref="A333:H333"/>
    <mergeCell ref="A334:J334"/>
    <mergeCell ref="A335:I335"/>
    <mergeCell ref="A336:I336"/>
    <mergeCell ref="A338:A340"/>
    <mergeCell ref="B338:J338"/>
    <mergeCell ref="B339:J339"/>
    <mergeCell ref="B340:J340"/>
    <mergeCell ref="A326:A327"/>
    <mergeCell ref="B326:B327"/>
    <mergeCell ref="C326:C327"/>
    <mergeCell ref="D326:D327"/>
    <mergeCell ref="E326:E327"/>
    <mergeCell ref="F326:F327"/>
    <mergeCell ref="I341:J341"/>
    <mergeCell ref="A348:I348"/>
    <mergeCell ref="A349:I349"/>
    <mergeCell ref="A350:A351"/>
    <mergeCell ref="B350:B351"/>
    <mergeCell ref="A354:A356"/>
    <mergeCell ref="B354:I354"/>
    <mergeCell ref="B355:I355"/>
    <mergeCell ref="B356:I356"/>
    <mergeCell ref="A341:A342"/>
    <mergeCell ref="B341:B342"/>
    <mergeCell ref="C341:C342"/>
    <mergeCell ref="D341:D342"/>
    <mergeCell ref="E341:E342"/>
    <mergeCell ref="F341:F342"/>
    <mergeCell ref="A369:I369"/>
    <mergeCell ref="A370:I370"/>
    <mergeCell ref="A372:A374"/>
    <mergeCell ref="B372:I372"/>
    <mergeCell ref="B373:I373"/>
    <mergeCell ref="B374:I374"/>
    <mergeCell ref="A357:A358"/>
    <mergeCell ref="B357:B358"/>
    <mergeCell ref="C357:C358"/>
    <mergeCell ref="D357:D358"/>
    <mergeCell ref="E357:E358"/>
    <mergeCell ref="F357:F358"/>
    <mergeCell ref="A383:I383"/>
    <mergeCell ref="A384:I384"/>
    <mergeCell ref="A387:A389"/>
    <mergeCell ref="B387:I387"/>
    <mergeCell ref="B388:I388"/>
    <mergeCell ref="B389:I389"/>
    <mergeCell ref="A375:A376"/>
    <mergeCell ref="B375:B376"/>
    <mergeCell ref="C375:C376"/>
    <mergeCell ref="D375:D376"/>
    <mergeCell ref="E375:E376"/>
    <mergeCell ref="F375:F376"/>
    <mergeCell ref="H394:I394"/>
    <mergeCell ref="A395:I395"/>
    <mergeCell ref="A396:I396"/>
    <mergeCell ref="A398:A400"/>
    <mergeCell ref="B398:I398"/>
    <mergeCell ref="B399:I399"/>
    <mergeCell ref="B400:I400"/>
    <mergeCell ref="H390:I390"/>
    <mergeCell ref="H391:I391"/>
    <mergeCell ref="H392:I392"/>
    <mergeCell ref="H393:I393"/>
    <mergeCell ref="A390:A391"/>
    <mergeCell ref="B390:B391"/>
    <mergeCell ref="C390:C391"/>
    <mergeCell ref="D390:D391"/>
    <mergeCell ref="E390:E391"/>
    <mergeCell ref="F390:F391"/>
    <mergeCell ref="A407:I407"/>
    <mergeCell ref="A408:I408"/>
    <mergeCell ref="H401:I401"/>
    <mergeCell ref="H402:I402"/>
    <mergeCell ref="H403:I403"/>
    <mergeCell ref="H404:I404"/>
    <mergeCell ref="H405:I405"/>
    <mergeCell ref="H406:I406"/>
    <mergeCell ref="A401:A402"/>
    <mergeCell ref="B401:B402"/>
    <mergeCell ref="C401:C402"/>
    <mergeCell ref="D401:D402"/>
    <mergeCell ref="E401:E402"/>
    <mergeCell ref="F401:F402"/>
  </mergeCells>
  <hyperlinks>
    <hyperlink ref="A305:I305" r:id="rId1" display="业务  黄先生　TEL:2687217 MOBILE:13906028606     EMAIL:  huang.byron@cn.zim.com"/>
    <hyperlink ref="A69:J69" r:id="rId2" display="业务  Joy：TEL:0592-2687213          EMAIL:ye.joy@cn.zim.com"/>
    <hyperlink ref="A335:I335" r:id="rId3" display="业务  黄先生　TEL:2687217 MOBILE:13906028606     EMAIL:  huang.byron@cn.zim.com"/>
    <hyperlink ref="A348:I348" r:id="rId4" display="业务  黄先生　TEL:2687217 MOBILE:13906028606     EMAIL:  huang.byron@cn.zim.com"/>
    <hyperlink ref="A176:I176" r:id="rId5" display="业务  黄先生　TEL:2687217 MOBILE:13906028606     EMAIL:  huang.byron@cn.zim.com"/>
    <hyperlink ref="A192:J192" r:id="rId6" display="订舱咨询（提交订舱；修改订舱；订舱状态咨询）:cnxia.booking@zim.com/cnxia.booking@goldstarline.com 客服热线:400 8191071"/>
    <hyperlink ref="A82:J82" r:id="rId7" display="业务  Joy：TEL:0592-2687213          EMAIL:ye.joy@cn.zim.com"/>
    <hyperlink ref="A95:J95" r:id="rId8" display="业务  Joy：TEL:0592-2687213          EMAIL:ye.joy@cn.zim.com"/>
    <hyperlink ref="A383:I383" r:id="rId9" display="业务  黄先生　TEL:2687217 MOBILE:13906028606     EMAIL:  huang.byron@cn.zim.com"/>
    <hyperlink ref="A214:I214" r:id="rId10" display="业务  黄先生　TEL:2687217 MOBILE:13906028606     EMAIL:  huang.byron@cn.zim.com"/>
    <hyperlink ref="A120:K120" r:id="rId11" display="业务  Elena   TEL:0592-2687212       EMAIL: Zhong.elena@cn.zim.com"/>
    <hyperlink ref="A395:I395" r:id="rId12" display="业务  黄先生　TEL:2687217 MOBILE:13906028606     EMAIL:  huang.byron@cn.zim.com"/>
    <hyperlink ref="A407:I407" r:id="rId13" display="业务  黄先生　TEL:2687217 MOBILE:13906028606     EMAIL:  huang.byron@cn.zim.com"/>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2" ma:contentTypeDescription="Create a new document." ma:contentTypeScope="" ma:versionID="8d07b4fbec01ff546ac2b0ca4780d0c2">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aba86842fa604d8e334326b5b8d9f3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16EC39-BA13-4BA2-A606-2A8E07F54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9E02FDF9-C04A-43CA-91D4-785258CE2775}">
  <ds:schemaRef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482d0f04-9721-480e-a029-a91b4391d668"/>
    <ds:schemaRef ds:uri="http://schemas.openxmlformats.org/package/2006/metadata/core-properties"/>
    <ds:schemaRef ds:uri="b1f73714-b184-45b6-91f3-42294b9089f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Oct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2022-09-27T09:34:15Z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ies>
</file>